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00451068\Desktop\"/>
    </mc:Choice>
  </mc:AlternateContent>
  <bookViews>
    <workbookView xWindow="720" yWindow="405" windowWidth="20730" windowHeight="9240"/>
  </bookViews>
  <sheets>
    <sheet name="ScaleOut Huawei" sheetId="2" r:id="rId1"/>
    <sheet name="Sheet1" sheetId="3" r:id="rId2"/>
  </sheets>
  <definedNames>
    <definedName name="_xlnm.Print_Area" localSheetId="0">'ScaleOut Huawei'!$A$14:$AX$86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AV75" i="2" l="1"/>
  <c r="AU75" i="2"/>
  <c r="AT75" i="2"/>
  <c r="AS75" i="2"/>
  <c r="AR75" i="2"/>
  <c r="AQ75" i="2"/>
  <c r="AL75" i="2"/>
  <c r="AK75" i="2"/>
  <c r="AJ75" i="2"/>
  <c r="AI75" i="2"/>
  <c r="AH75" i="2"/>
  <c r="AG75" i="2"/>
  <c r="AB75" i="2"/>
  <c r="AA75" i="2"/>
  <c r="Z75" i="2"/>
  <c r="Y75" i="2"/>
  <c r="X75" i="2"/>
  <c r="W75" i="2"/>
  <c r="R75" i="2"/>
  <c r="Q75" i="2"/>
  <c r="P75" i="2"/>
  <c r="O75" i="2"/>
  <c r="N75" i="2"/>
  <c r="M75" i="2"/>
  <c r="AW73" i="2"/>
  <c r="AM73" i="2"/>
  <c r="AC73" i="2"/>
  <c r="L73" i="2"/>
  <c r="AW72" i="2"/>
  <c r="AM72" i="2"/>
  <c r="AC72" i="2"/>
  <c r="L72" i="2"/>
  <c r="AV50" i="2"/>
  <c r="AL50" i="2"/>
  <c r="AB50" i="2"/>
  <c r="R50" i="2"/>
  <c r="AX47" i="2"/>
  <c r="AN47" i="2"/>
  <c r="AD47" i="2"/>
  <c r="T47" i="2"/>
  <c r="AX46" i="2"/>
  <c r="AN46" i="2"/>
  <c r="AD46" i="2"/>
  <c r="T46" i="2"/>
  <c r="AX45" i="2"/>
  <c r="AN45" i="2"/>
  <c r="AD45" i="2"/>
  <c r="T45" i="2"/>
  <c r="AW42" i="2"/>
  <c r="AV42" i="2"/>
  <c r="AU42" i="2"/>
  <c r="AT42" i="2"/>
  <c r="AS42" i="2"/>
  <c r="AR42" i="2"/>
  <c r="AQ42" i="2"/>
  <c r="AP42" i="2"/>
  <c r="AM42" i="2"/>
  <c r="AL42" i="2"/>
  <c r="AK42" i="2"/>
  <c r="AJ42" i="2"/>
  <c r="AI42" i="2"/>
  <c r="AH42" i="2"/>
  <c r="AG42" i="2"/>
  <c r="AF42" i="2"/>
  <c r="AC42" i="2"/>
  <c r="AB42" i="2"/>
  <c r="AA42" i="2"/>
  <c r="Z42" i="2"/>
  <c r="Y42" i="2"/>
  <c r="X42" i="2"/>
  <c r="W42" i="2"/>
  <c r="V42" i="2"/>
  <c r="S42" i="2"/>
  <c r="R42" i="2"/>
  <c r="Q42" i="2"/>
  <c r="P42" i="2"/>
  <c r="O42" i="2"/>
  <c r="N42" i="2"/>
  <c r="M42" i="2"/>
  <c r="L42" i="2"/>
  <c r="AX41" i="2"/>
  <c r="AN41" i="2"/>
  <c r="AD41" i="2"/>
  <c r="AX40" i="2"/>
  <c r="AN40" i="2"/>
  <c r="AD40" i="2"/>
  <c r="AX39" i="2"/>
  <c r="AN39" i="2"/>
  <c r="AW36" i="2"/>
  <c r="AV36" i="2"/>
  <c r="AU36" i="2"/>
  <c r="AT36" i="2"/>
  <c r="AS36" i="2"/>
  <c r="AR36" i="2"/>
  <c r="AQ36" i="2"/>
  <c r="AP36" i="2"/>
  <c r="AM36" i="2"/>
  <c r="AL36" i="2"/>
  <c r="AK36" i="2"/>
  <c r="AJ36" i="2"/>
  <c r="AI36" i="2"/>
  <c r="AH36" i="2"/>
  <c r="AG36" i="2"/>
  <c r="AF36" i="2"/>
  <c r="AC36" i="2"/>
  <c r="AB36" i="2"/>
  <c r="AA36" i="2"/>
  <c r="Z36" i="2"/>
  <c r="Y36" i="2"/>
  <c r="X36" i="2"/>
  <c r="W36" i="2"/>
  <c r="V36" i="2"/>
  <c r="S36" i="2"/>
  <c r="R36" i="2"/>
  <c r="Q36" i="2"/>
  <c r="P36" i="2"/>
  <c r="O36" i="2"/>
  <c r="N36" i="2"/>
  <c r="M36" i="2"/>
  <c r="L36" i="2"/>
  <c r="AV32" i="2"/>
  <c r="AL32" i="2"/>
  <c r="AB32" i="2"/>
  <c r="R32" i="2"/>
  <c r="AD39" i="2"/>
  <c r="T41" i="2"/>
  <c r="T40" i="2"/>
  <c r="T39" i="2"/>
  <c r="H56" i="2" l="1"/>
  <c r="H81" i="2" l="1"/>
  <c r="I81" i="2" s="1"/>
  <c r="H80" i="2"/>
  <c r="I80" i="2" s="1"/>
  <c r="H79" i="2"/>
  <c r="I79" i="2" s="1"/>
  <c r="H78" i="2"/>
  <c r="I78" i="2" s="1"/>
  <c r="H69" i="2"/>
  <c r="H60" i="2" l="1"/>
  <c r="H61" i="2"/>
  <c r="H59" i="2"/>
  <c r="H51" i="2"/>
  <c r="H50" i="2"/>
  <c r="E58" i="2" l="1"/>
  <c r="AK20" i="2" l="1"/>
  <c r="T24" i="2"/>
  <c r="I83" i="2"/>
  <c r="AC70" i="2" l="1"/>
  <c r="T25" i="2"/>
  <c r="AK21" i="2"/>
  <c r="S30" i="2"/>
  <c r="S70" i="2"/>
  <c r="AF69" i="2"/>
  <c r="AD48" i="2" l="1"/>
  <c r="X52" i="2" s="1"/>
  <c r="H75" i="2" l="1"/>
  <c r="I75" i="2" s="1"/>
  <c r="H74" i="2"/>
  <c r="I74" i="2" s="1"/>
  <c r="AT60" i="2"/>
  <c r="P60" i="2"/>
  <c r="AT59" i="2"/>
  <c r="AM70" i="2"/>
  <c r="H71" i="2"/>
  <c r="I71" i="2" s="1"/>
  <c r="I70" i="2"/>
  <c r="H70" i="2"/>
  <c r="I69" i="2"/>
  <c r="H68" i="2"/>
  <c r="I68" i="2" s="1"/>
  <c r="H67" i="2"/>
  <c r="I67" i="2" s="1"/>
  <c r="H66" i="2"/>
  <c r="I66" i="2" s="1"/>
  <c r="H65" i="2"/>
  <c r="I65" i="2" s="1"/>
  <c r="H64" i="2"/>
  <c r="I64" i="2" s="1"/>
  <c r="I61" i="2"/>
  <c r="AJ60" i="2"/>
  <c r="AJ59" i="2"/>
  <c r="Z59" i="2"/>
  <c r="I59" i="2"/>
  <c r="H55" i="2"/>
  <c r="H52" i="2"/>
  <c r="I52" i="2" s="1"/>
  <c r="AR50" i="2"/>
  <c r="AH51" i="2"/>
  <c r="X50" i="2"/>
  <c r="N50" i="2"/>
  <c r="I50" i="2"/>
  <c r="H47" i="2"/>
  <c r="AB58" i="2"/>
  <c r="AX38" i="2"/>
  <c r="AR34" i="2" s="1"/>
  <c r="AH33" i="2"/>
  <c r="I33" i="2"/>
  <c r="AR32" i="2"/>
  <c r="AJ57" i="2"/>
  <c r="AH32" i="2"/>
  <c r="N32" i="2"/>
  <c r="AW30" i="2"/>
  <c r="AM30" i="2"/>
  <c r="AK24" i="2"/>
  <c r="I47" i="2" l="1"/>
  <c r="T20" i="2"/>
  <c r="I51" i="2"/>
  <c r="AK22" i="2"/>
  <c r="I56" i="2"/>
  <c r="E54" i="2"/>
  <c r="I60" i="2"/>
  <c r="T26" i="2"/>
  <c r="I55" i="2"/>
  <c r="AL58" i="2"/>
  <c r="AN48" i="2"/>
  <c r="T38" i="2"/>
  <c r="N34" i="2" s="1"/>
  <c r="AN38" i="2"/>
  <c r="AH34" i="2" s="1"/>
  <c r="AW70" i="2"/>
  <c r="T23" i="2" s="1"/>
  <c r="AK25" i="2"/>
  <c r="AL25" i="2" s="1"/>
  <c r="AK23" i="2"/>
  <c r="T48" i="2"/>
  <c r="AD38" i="2"/>
  <c r="X34" i="2" s="1"/>
  <c r="AH35" i="2"/>
  <c r="AV58" i="2"/>
  <c r="AX48" i="2"/>
  <c r="Z57" i="2"/>
  <c r="P59" i="2"/>
  <c r="E49" i="2"/>
  <c r="AH50" i="2"/>
  <c r="T27" i="2"/>
  <c r="M69" i="2"/>
  <c r="P57" i="2"/>
  <c r="N51" i="2"/>
  <c r="R58" i="2"/>
  <c r="Z60" i="2"/>
  <c r="T21" i="2"/>
  <c r="AC30" i="2"/>
  <c r="T22" i="2" s="1"/>
  <c r="N33" i="2"/>
  <c r="N35" i="2"/>
  <c r="AR51" i="2"/>
  <c r="X53" i="2"/>
  <c r="AR33" i="2"/>
  <c r="AR35" i="2"/>
  <c r="AT57" i="2"/>
  <c r="X51" i="2"/>
  <c r="X32" i="2"/>
  <c r="X33" i="2"/>
  <c r="X35" i="2"/>
  <c r="AL23" i="2" l="1"/>
  <c r="U21" i="2"/>
  <c r="I82" i="2"/>
  <c r="I84" i="2" s="1"/>
  <c r="I85" i="2" s="1"/>
  <c r="I86" i="2" s="1"/>
  <c r="U27" i="2"/>
  <c r="U25" i="2"/>
  <c r="AL21" i="2"/>
  <c r="U23" i="2"/>
  <c r="N53" i="2"/>
  <c r="N52" i="2"/>
  <c r="AH53" i="2"/>
  <c r="AH52" i="2"/>
  <c r="AR53" i="2"/>
  <c r="AR52" i="2"/>
</calcChain>
</file>

<file path=xl/sharedStrings.xml><?xml version="1.0" encoding="utf-8"?>
<sst xmlns="http://schemas.openxmlformats.org/spreadsheetml/2006/main" count="382" uniqueCount="188">
  <si>
    <t>Codice Consip</t>
  </si>
  <si>
    <t>Q.tà</t>
  </si>
  <si>
    <t>SCHEDE DI RETE AGGIUNTIVE</t>
  </si>
  <si>
    <t>OPZIONI EXTRA SERVER</t>
  </si>
  <si>
    <t>Hard disk 300GB SAS 12G 10K 2.5"</t>
  </si>
  <si>
    <t>Hard disk 1.2 TB SAS 12G 10K 2.5"</t>
  </si>
  <si>
    <t>CPU installabili: (2 per nodo, 8 in totale su 4 nodi)</t>
  </si>
  <si>
    <t>RAM installabile: 1024 Gb per ogni nodo (16 slot per ogni nodo)</t>
  </si>
  <si>
    <t>Dischi fissi installabili: n°6 per ogni nodo (n° 24 totali)</t>
  </si>
  <si>
    <t>NODO 1</t>
  </si>
  <si>
    <t>NODO 4</t>
  </si>
  <si>
    <t>NODO 3</t>
  </si>
  <si>
    <t>NODO 2</t>
  </si>
  <si>
    <t>Windows Server 2016 Standard 2CPU/16Core OEM</t>
  </si>
  <si>
    <t>Windows Server 2016 Standard Add-License 2CPU/16Core OEM</t>
  </si>
  <si>
    <t>SISTEMA OPERATIVO OPZIONALE</t>
  </si>
  <si>
    <t>Windows Server 2016 Licenses Pack 2 CORE</t>
  </si>
  <si>
    <t>Windows Server 2016 Cal Device OEM</t>
  </si>
  <si>
    <t>Windows Server 2016 Cal User OEM</t>
  </si>
  <si>
    <t>Scheda di rete con n° 2 Gigabit 10/100/1000Mbit RJ45</t>
  </si>
  <si>
    <t>Scheda di rete con n° 2 porte 10 GB con 2 moduli ottici SFP+</t>
  </si>
  <si>
    <t>Scheda di rete con n° 2 porte 10 GB (CNA) con 2 moduli ottici SFP+</t>
  </si>
  <si>
    <t>ESPANSIONE MEMORIA RAM</t>
  </si>
  <si>
    <t>ESTENSIONI DI GARANZIA</t>
  </si>
  <si>
    <t>Estensione12</t>
  </si>
  <si>
    <t>Estensione24</t>
  </si>
  <si>
    <t>Estensione di garanzia di 24 mesi (60 mesi totali)</t>
  </si>
  <si>
    <t>Estensione di garanzia di 12 mesi (48 mesi totali)</t>
  </si>
  <si>
    <t>Amministrazione:</t>
  </si>
  <si>
    <t>N° Identificativo Ordine</t>
  </si>
  <si>
    <t>Data Ordine</t>
  </si>
  <si>
    <t>TOTALE ORDINE ( IVA esclusa)</t>
  </si>
  <si>
    <t>TOTALE ORDINE ( IVA compresa)</t>
  </si>
  <si>
    <t>CodiceProdotto</t>
  </si>
  <si>
    <t>Prezzo</t>
  </si>
  <si>
    <t>Totale per</t>
  </si>
  <si>
    <t>Quantità</t>
  </si>
  <si>
    <t>Convenzione</t>
  </si>
  <si>
    <t>Scegli</t>
  </si>
  <si>
    <t>ESPANSIONE CPU</t>
  </si>
  <si>
    <t>Telefono</t>
  </si>
  <si>
    <t>email:</t>
  </si>
  <si>
    <t>SERVER BASE</t>
  </si>
  <si>
    <t>Referente Installazione</t>
  </si>
  <si>
    <t>Referente Consegna</t>
  </si>
  <si>
    <t>DISCHI FISSI AGGIUNTIVI</t>
  </si>
  <si>
    <t>16GB</t>
  </si>
  <si>
    <t>32GB</t>
  </si>
  <si>
    <t>64GB</t>
  </si>
  <si>
    <t>SLOT DI MEMORIA</t>
  </si>
  <si>
    <t>SOCKET 3</t>
  </si>
  <si>
    <t>SOCKET 1</t>
  </si>
  <si>
    <t>SOCKET 2</t>
  </si>
  <si>
    <t>SOCKET 4</t>
  </si>
  <si>
    <t>SOCKET 5</t>
  </si>
  <si>
    <t>SOCKET 8</t>
  </si>
  <si>
    <t>SOCKET 6</t>
  </si>
  <si>
    <t>SOCKET 7</t>
  </si>
  <si>
    <t>Moduli RAM 16Gb Acquistati</t>
  </si>
  <si>
    <t>Moduli RAM 32Gb Acquistati</t>
  </si>
  <si>
    <t>Moduli RAM 64Gb Acquistati</t>
  </si>
  <si>
    <t>Moduli RAM 16Gb Posizionati</t>
  </si>
  <si>
    <t>Moduli RAM 32Gb Posizionati</t>
  </si>
  <si>
    <t>Moduli RAM 64Gb Posizionati</t>
  </si>
  <si>
    <t>VERIFICHE TECNICHE AUTOMATICHE</t>
  </si>
  <si>
    <t>Indica</t>
  </si>
  <si>
    <t>(massimo 62 moduli aggiuntivi)</t>
  </si>
  <si>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</si>
  <si>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</si>
  <si>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</si>
  <si>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</si>
  <si>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</si>
  <si>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</si>
  <si>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</si>
  <si>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</si>
  <si>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</si>
  <si>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</si>
  <si>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3b</t>
  </si>
  <si>
    <t>4b</t>
  </si>
  <si>
    <t>5b</t>
  </si>
  <si>
    <t>6b</t>
  </si>
  <si>
    <t>7b</t>
  </si>
  <si>
    <t>8b</t>
  </si>
  <si>
    <t>2) Scegli dove posizionare tutte le CPU aggiuntive acquistate.</t>
  </si>
  <si>
    <t>3) Scegli dove posizionare tutte le RAM aggiutive acquistate.</t>
  </si>
  <si>
    <t>CPU Correttamente selezionate:</t>
  </si>
  <si>
    <t>CPU Acquistate:</t>
  </si>
  <si>
    <t>300Gb</t>
  </si>
  <si>
    <t>1.2Tb</t>
  </si>
  <si>
    <t>HD 300Gb Acquistati</t>
  </si>
  <si>
    <t>HD 1.2 Tb Acquistati</t>
  </si>
  <si>
    <t>HD 300Gb Posizionati</t>
  </si>
  <si>
    <t>HD 1.2 Tb Posizionati</t>
  </si>
  <si>
    <t>SLOT HARD DISK</t>
  </si>
  <si>
    <t>Nodi attivi</t>
  </si>
  <si>
    <t>Nodi attivi con HDD</t>
  </si>
  <si>
    <t>n° 1 Slot PCI Express 3.0 libero</t>
  </si>
  <si>
    <t>( VISIONE FRONTALE REALE DEL SERVER )</t>
  </si>
  <si>
    <t>CONVENZIONE CONSIP TECNOLOGIE SERVER 1 - LOTTO 3</t>
  </si>
  <si>
    <t>Descrizione della fornitura:</t>
  </si>
  <si>
    <t>Il sistema permette di alloggiare fino a 4 server (Nodi) all'interno dello chassis più un totale di 24 dischi (6 riservati ad ogni nodo).</t>
  </si>
  <si>
    <t>La parte elettrica (con doppio alimentatore ridondante) ed il raffreddamento ad aria, è condiviso tra i 4 nodi.</t>
  </si>
  <si>
    <t>In ogni nodo è possibile installare 2 CPU fisiche e fino a 16 moduli di memoria (8 per ogni CPU).</t>
  </si>
  <si>
    <t>La configurazione base è formata da 1 CPU, 32 GB di memoria RAM e 2 HD da 300Gb SAS 10.000 rpm</t>
  </si>
  <si>
    <r>
      <rPr>
        <b/>
        <u/>
        <sz val="10"/>
        <color theme="1"/>
        <rFont val="Calibri"/>
        <family val="2"/>
        <scheme val="minor"/>
      </rPr>
      <t xml:space="preserve">Dischi fissi installati: n° 2 300GB SAS </t>
    </r>
    <r>
      <rPr>
        <sz val="10"/>
        <color theme="1"/>
        <rFont val="Calibri"/>
        <family val="2"/>
        <scheme val="minor"/>
      </rPr>
      <t>12G 10K 2.5"</t>
    </r>
  </si>
  <si>
    <t>Questo permette di avere un'elevatissima densità computazionale occupando pochissimo spazio in Server Farm.</t>
  </si>
  <si>
    <t>E' possibile installare fino a 8 CPU, 1024Gb di memoria RAM per nodo e 6 Hard Disk per ogni Nodo.</t>
  </si>
  <si>
    <t>Per qualsiasi dubbio sull'utilizzo del configuratore e per ottenere informazioni tecniche aggiuntive potete chiamare</t>
  </si>
  <si>
    <t>il nostro Call Center al numero 000-000000.</t>
  </si>
  <si>
    <t>ISTRUZIONI PER L'UTILIZZO DEL CONFIGURATORE</t>
  </si>
  <si>
    <t>SCHEMA TECNICO DELLA CONFIGURAZIONE PRESCELTA</t>
  </si>
  <si>
    <t xml:space="preserve">    Nota: Se si vogliono fare differenti configurazioni bisogna creare diversi files di configurazione.</t>
  </si>
  <si>
    <t>TOTALE COSTO SINGOLO SERVER ( IVA esclusa)</t>
  </si>
  <si>
    <t>Numero SERVER da acquistare</t>
  </si>
  <si>
    <t xml:space="preserve">INDICA IL NUMERO DI SERVER DA ACQUISTARE : </t>
  </si>
  <si>
    <t>(Attenzione al numero di CORE da abbinare alle licenze)</t>
  </si>
  <si>
    <t>ISTRUZIONI PER L'UTILIZZO DELLO SCHEMA TECNICO</t>
  </si>
  <si>
    <t>1) Compilare tutti i campi in GIALLO nella parte "Configuratore".</t>
  </si>
  <si>
    <t>2) E' possibile scegliere il numero dei server da acquistare configurati nel medesimo modo.</t>
  </si>
  <si>
    <r>
      <t xml:space="preserve">3) </t>
    </r>
    <r>
      <rPr>
        <b/>
        <u/>
        <sz val="12"/>
        <color theme="1"/>
        <rFont val="Calibri"/>
        <family val="2"/>
        <scheme val="minor"/>
      </rPr>
      <t>Scegli</t>
    </r>
    <r>
      <rPr>
        <sz val="12"/>
        <color theme="1"/>
        <rFont val="Calibri"/>
        <family val="2"/>
        <scheme val="minor"/>
      </rPr>
      <t xml:space="preserve"> dal menu a tendita, o </t>
    </r>
    <r>
      <rPr>
        <b/>
        <u/>
        <sz val="12"/>
        <color theme="1"/>
        <rFont val="Calibri"/>
        <family val="2"/>
        <scheme val="minor"/>
      </rPr>
      <t>indica</t>
    </r>
    <r>
      <rPr>
        <sz val="12"/>
        <color theme="1"/>
        <rFont val="Calibri"/>
        <family val="2"/>
        <scheme val="minor"/>
      </rPr>
      <t xml:space="preserve"> la quantità sulle varie opzioni (caselle in GIALLO).</t>
    </r>
  </si>
  <si>
    <r>
      <t xml:space="preserve">1) Attiva ( </t>
    </r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Calibri"/>
        <family val="2"/>
        <scheme val="minor"/>
      </rPr>
      <t xml:space="preserve"> ) o disattiva ( </t>
    </r>
    <r>
      <rPr>
        <sz val="12"/>
        <color theme="1"/>
        <rFont val="Wingdings 2"/>
        <family val="1"/>
        <charset val="2"/>
      </rPr>
      <t>£</t>
    </r>
    <r>
      <rPr>
        <sz val="12"/>
        <color theme="1"/>
        <rFont val="Calibri"/>
        <family val="2"/>
        <scheme val="minor"/>
      </rPr>
      <t xml:space="preserve"> ) le opzioni con il mouse.</t>
    </r>
  </si>
  <si>
    <t>2) Non puoi mettere RAM dove non c'e' CPU.</t>
  </si>
  <si>
    <t>3) Ogni NODO deve avere almeno 1 hard disk per funzionare.</t>
  </si>
  <si>
    <t>( SCHEMA VISIONE DEI NODI )</t>
  </si>
  <si>
    <t>RIASSUNTO CONFIGURAZIONI</t>
  </si>
  <si>
    <t>CPU Installate</t>
  </si>
  <si>
    <t>Hard Disk:</t>
  </si>
  <si>
    <t>Memoria RAM (Gb):</t>
  </si>
  <si>
    <t>da 300Gb</t>
  </si>
  <si>
    <t>da 1.2Tb</t>
  </si>
  <si>
    <t>IVA (22%)</t>
  </si>
  <si>
    <t>FORNITORE (RTI): ITALWARE SRL, ZUCCHETTI INFORMATICA SPA, TELECOM ITALIA SPA</t>
  </si>
  <si>
    <t>4) Scegli dove posizionare tutti gli HD aggiuntivi acquistati.</t>
  </si>
  <si>
    <t>NOTE TECNICHE PER UNA CORRETTA CONFIGURAZIONE:</t>
  </si>
  <si>
    <t>Il Server proposto (Huawei X6000) è un server "ScaleOut" con elevate performace in uno spazio molto esiguo (2U).</t>
  </si>
  <si>
    <t>La gestione del sistema può avvenire per singolo nodo oppure in modalità unificata per tutti i nodi, utilizzando la porta di management presente nello chassis</t>
  </si>
  <si>
    <t>( SCHEMA VISIONE POSTERIORE DEL SERVER )</t>
  </si>
  <si>
    <t>SERVER SCALE-OUT HUAWEI</t>
  </si>
  <si>
    <t>Supporto per 4 Nodi (Huawei XH321 )</t>
  </si>
  <si>
    <t>Livelli RAID supportati:0,1,5,6,10,50,60</t>
  </si>
  <si>
    <t>88134UGQ</t>
  </si>
  <si>
    <t>2 PCIe slots</t>
  </si>
  <si>
    <t>Universal connector port</t>
  </si>
  <si>
    <t>Node management port</t>
  </si>
  <si>
    <t>LOM network port</t>
  </si>
  <si>
    <t>X6000 Chassis(4 Node Slots,2 Psu Slots,24HDD),2U</t>
    <phoneticPr fontId="32" type="noConversion"/>
  </si>
  <si>
    <r>
      <t xml:space="preserve">CPU: </t>
    </r>
    <r>
      <rPr>
        <b/>
        <u/>
        <sz val="10"/>
        <color theme="1"/>
        <rFont val="Calibri"/>
        <family val="2"/>
        <scheme val="minor"/>
      </rPr>
      <t>n° 1  Intel Xeon Silver 4114 (2.2GHz/10-core/13.75MB/85W) Processor</t>
    </r>
    <phoneticPr fontId="32" type="noConversion"/>
  </si>
  <si>
    <t>Modulo da 16GB DDR4-2666 R ECC</t>
    <phoneticPr fontId="32" type="noConversion"/>
  </si>
  <si>
    <t>Modulo da 32GB DDR4-2666 R ECC</t>
    <phoneticPr fontId="32" type="noConversion"/>
  </si>
  <si>
    <t>Modulo da 64GB DDR4-2666 LR ECC</t>
    <phoneticPr fontId="32" type="noConversion"/>
  </si>
  <si>
    <t>02312AMD</t>
  </si>
  <si>
    <t>03022PKQ</t>
  </si>
  <si>
    <t>02311WTS</t>
  </si>
  <si>
    <r>
      <t xml:space="preserve">CONFIGURATORE CONVENZIONE TECNOLOGIE SERVER 1 - LOTTO 3 </t>
    </r>
    <r>
      <rPr>
        <b/>
        <sz val="10"/>
        <color rgb="FFFF0000"/>
        <rFont val="Calibri"/>
        <family val="2"/>
        <scheme val="minor"/>
      </rPr>
      <t>v.0.2</t>
    </r>
    <phoneticPr fontId="32" type="noConversion"/>
  </si>
  <si>
    <r>
      <rPr>
        <b/>
        <u/>
        <sz val="10"/>
        <color theme="1"/>
        <rFont val="Calibri"/>
        <family val="2"/>
        <scheme val="minor"/>
      </rPr>
      <t>RAM installata: 32Gb</t>
    </r>
    <r>
      <rPr>
        <sz val="10"/>
        <color theme="1"/>
        <rFont val="Calibri"/>
        <family val="2"/>
        <scheme val="minor"/>
      </rPr>
      <t xml:space="preserve"> (1 moduli da 32GB DDR4-2666 R ECC)</t>
    </r>
  </si>
  <si>
    <t>Porte di rete: n° 2 Gigabit 10/100/1000Mbit RJ45 + n°2 10GE Optical Interface) senza transceiver</t>
  </si>
  <si>
    <t>Windows Server 2016 Datacenter Add-License OEM</t>
  </si>
  <si>
    <t>Windows Server 2016 Datacenter OEM</t>
  </si>
  <si>
    <t xml:space="preserve">36 mesi di garanzia on-site </t>
  </si>
  <si>
    <t>(puoi selezionarne solo una per nodo)</t>
  </si>
  <si>
    <t>Intel Xeon Silver 4114 (2.2GHz/10-core/13.75MB/85W) Processor</t>
  </si>
  <si>
    <t>(massimo 4 CPU aggiuntive)</t>
  </si>
  <si>
    <t>(massimo 16 dischi TOTALI aggiuntivi)</t>
  </si>
  <si>
    <t>KUPSSV1003R-HU</t>
  </si>
  <si>
    <t>UPS Bragamoro Aquarius Plus Tipo convertibile tower/rack con capacità 3000VA</t>
  </si>
  <si>
    <t>TS-VDR-F9857N-HU-SOUT</t>
  </si>
  <si>
    <t>Unità KVM monitor 17", tastiera e touch pad mouse con switch intercambiabile</t>
  </si>
  <si>
    <t>BMRACKSV01-A-BUNDLE-HU-SOUT</t>
  </si>
  <si>
    <t>Armadio Rack Bragamoro 42U con canalina 12 prese universali</t>
  </si>
  <si>
    <t>RIS116-IP-HU-SOUT</t>
  </si>
  <si>
    <t>Switch KVM 16 porte con possibilità di gestione da remoto attraverso Ethernet</t>
  </si>
  <si>
    <t>02311HAK-SC</t>
  </si>
  <si>
    <t>02311HAN-SC</t>
  </si>
  <si>
    <t>P73-07117-HU-SOUT</t>
  </si>
  <si>
    <t>P73-07255-HU-SOUT</t>
  </si>
  <si>
    <t>9EM-00558-VAD3YY1-HU-SOUT</t>
  </si>
  <si>
    <t>R18-05191-HU-SOUT</t>
  </si>
  <si>
    <t>R18-05229-HU-SOUT</t>
  </si>
  <si>
    <t>P71-08655-HU-SOUT</t>
  </si>
  <si>
    <t>P71-08773-HU-SOUT</t>
  </si>
  <si>
    <t>6030223-SOUT</t>
  </si>
  <si>
    <t>02311WTS-SOUT</t>
  </si>
  <si>
    <t>Cod. art. convenzione</t>
  </si>
  <si>
    <t>OS-HU-SOUT</t>
  </si>
  <si>
    <t>Distribuzione del sistema operativo di tipo Open Source</t>
  </si>
  <si>
    <t>x6000_V5_Chassis/XH321_Blade</t>
  </si>
  <si>
    <t>VERO</t>
  </si>
  <si>
    <t>1) Ogni CPU deve avere almeno 1 modulo di ram per funzionare.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</si>
</sst>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#,##0.00\ &quot;€&quot;"/>
    <numFmt numFmtId="166" formatCode="0;\-0;&quot;&quot;;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2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4"/>
      <color rgb="FF222222"/>
      <name val="Arial"/>
      <family val="2"/>
    </font>
    <font>
      <sz val="9"/>
      <name val="Calibri"/>
      <family val="3"/>
      <charset val="134"/>
      <scheme val="minor"/>
    </font>
    <font>
      <sz val="14"/>
      <color rgb="FF000000"/>
      <name val="Arial"/>
      <family val="2"/>
    </font>
    <font>
      <sz val="12"/>
      <name val="宋体"/>
      <family val="3"/>
      <charset val="134"/>
    </font>
    <font>
      <sz val="12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>
      <alignment vertical="center"/>
    </xf>
  </cellStyleXfs>
  <cellXfs count="22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6" fontId="0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5" borderId="0" xfId="0" quotePrefix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7" fillId="5" borderId="0" xfId="0" quotePrefix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66" fontId="0" fillId="6" borderId="10" xfId="0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66" fontId="0" fillId="4" borderId="26" xfId="0" applyNumberFormat="1" applyFont="1" applyFill="1" applyBorder="1" applyAlignment="1">
      <alignment horizontal="center" vertical="center"/>
    </xf>
    <xf numFmtId="166" fontId="0" fillId="4" borderId="27" xfId="0" applyNumberFormat="1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0" fillId="3" borderId="29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right" vertical="center"/>
    </xf>
    <xf numFmtId="0" fontId="1" fillId="3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30" fillId="7" borderId="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31" fillId="0" borderId="0" xfId="0" applyFont="1"/>
    <xf numFmtId="0" fontId="6" fillId="4" borderId="0" xfId="0" applyFont="1" applyFill="1" applyBorder="1" applyAlignment="1">
      <alignment horizontal="center" vertical="center"/>
    </xf>
    <xf numFmtId="166" fontId="0" fillId="4" borderId="0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6" fontId="0" fillId="4" borderId="7" xfId="0" applyNumberFormat="1" applyFont="1" applyFill="1" applyBorder="1" applyAlignment="1">
      <alignment horizontal="center" vertical="center"/>
    </xf>
    <xf numFmtId="166" fontId="0" fillId="4" borderId="3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35" fillId="0" borderId="0" xfId="1" applyFo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</cellXfs>
  <cellStyles count="2">
    <cellStyle name="Normale" xfId="0" builtinId="0"/>
    <cellStyle name="常规 2" xfId="1"/>
  </cellStyles>
  <dxfs count="106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39" lockText="1" noThreeD="1"/>
</file>

<file path=xl/ctrlProps/ctrlProp10.xml><?xml version="1.0" encoding="utf-8"?>
<formControlPr xmlns="http://schemas.microsoft.com/office/spreadsheetml/2009/9/main" objectType="CheckBox" fmlaLink="$O$39" lockText="1" noThreeD="1"/>
</file>

<file path=xl/ctrlProps/ctrlProp100.xml><?xml version="1.0" encoding="utf-8"?>
<formControlPr xmlns="http://schemas.microsoft.com/office/spreadsheetml/2009/9/main" objectType="CheckBox" checked="Checked" fmlaLink="$AG$31" lockText="1" noThreeD="1"/>
</file>

<file path=xl/ctrlProps/ctrlProp101.xml><?xml version="1.0" encoding="utf-8"?>
<formControlPr xmlns="http://schemas.microsoft.com/office/spreadsheetml/2009/9/main" objectType="CheckBox" checked="Checked" fmlaLink="$AQ$31" lockText="1" noThreeD="1"/>
</file>

<file path=xl/ctrlProps/ctrlProp102.xml><?xml version="1.0" encoding="utf-8"?>
<formControlPr xmlns="http://schemas.microsoft.com/office/spreadsheetml/2009/9/main" objectType="CheckBox" fmlaLink="$W$49" lockText="1" noThreeD="1"/>
</file>

<file path=xl/ctrlProps/ctrlProp103.xml><?xml version="1.0" encoding="utf-8"?>
<formControlPr xmlns="http://schemas.microsoft.com/office/spreadsheetml/2009/9/main" objectType="CheckBox" fmlaLink="$M$49" lockText="1" noThreeD="1"/>
</file>

<file path=xl/ctrlProps/ctrlProp104.xml><?xml version="1.0" encoding="utf-8"?>
<formControlPr xmlns="http://schemas.microsoft.com/office/spreadsheetml/2009/9/main" objectType="CheckBox" fmlaLink="$AG$49" lockText="1" noThreeD="1"/>
</file>

<file path=xl/ctrlProps/ctrlProp105.xml><?xml version="1.0" encoding="utf-8"?>
<formControlPr xmlns="http://schemas.microsoft.com/office/spreadsheetml/2009/9/main" objectType="CheckBox" fmlaLink="$AQ$49" lockText="1" noThreeD="1"/>
</file>

<file path=xl/ctrlProps/ctrlProp106.xml><?xml version="1.0" encoding="utf-8"?>
<formControlPr xmlns="http://schemas.microsoft.com/office/spreadsheetml/2009/9/main" objectType="CheckBox" fmlaLink="$AF$39" lockText="1" noThreeD="1"/>
</file>

<file path=xl/ctrlProps/ctrlProp107.xml><?xml version="1.0" encoding="utf-8"?>
<formControlPr xmlns="http://schemas.microsoft.com/office/spreadsheetml/2009/9/main" objectType="CheckBox" fmlaLink="$AF$41" lockText="1" noThreeD="1"/>
</file>

<file path=xl/ctrlProps/ctrlProp108.xml><?xml version="1.0" encoding="utf-8"?>
<formControlPr xmlns="http://schemas.microsoft.com/office/spreadsheetml/2009/9/main" objectType="CheckBox" checked="Checked" fmlaLink="$AF$40" lockText="1" noThreeD="1"/>
</file>

<file path=xl/ctrlProps/ctrlProp109.xml><?xml version="1.0" encoding="utf-8"?>
<formControlPr xmlns="http://schemas.microsoft.com/office/spreadsheetml/2009/9/main" objectType="CheckBox" fmlaLink="$AG$39" lockText="1" noThreeD="1"/>
</file>

<file path=xl/ctrlProps/ctrlProp11.xml><?xml version="1.0" encoding="utf-8"?>
<formControlPr xmlns="http://schemas.microsoft.com/office/spreadsheetml/2009/9/main" objectType="CheckBox" fmlaLink="$O$40" lockText="1" noThreeD="1"/>
</file>

<file path=xl/ctrlProps/ctrlProp110.xml><?xml version="1.0" encoding="utf-8"?>
<formControlPr xmlns="http://schemas.microsoft.com/office/spreadsheetml/2009/9/main" objectType="CheckBox" fmlaLink="$AG$40" lockText="1" noThreeD="1"/>
</file>

<file path=xl/ctrlProps/ctrlProp111.xml><?xml version="1.0" encoding="utf-8"?>
<formControlPr xmlns="http://schemas.microsoft.com/office/spreadsheetml/2009/9/main" objectType="CheckBox" fmlaLink="$AG$41" lockText="1" noThreeD="1"/>
</file>

<file path=xl/ctrlProps/ctrlProp112.xml><?xml version="1.0" encoding="utf-8"?>
<formControlPr xmlns="http://schemas.microsoft.com/office/spreadsheetml/2009/9/main" objectType="CheckBox" fmlaLink="$AH$39" lockText="1" noThreeD="1"/>
</file>

<file path=xl/ctrlProps/ctrlProp113.xml><?xml version="1.0" encoding="utf-8"?>
<formControlPr xmlns="http://schemas.microsoft.com/office/spreadsheetml/2009/9/main" objectType="CheckBox" fmlaLink="$AH$40" lockText="1" noThreeD="1"/>
</file>

<file path=xl/ctrlProps/ctrlProp114.xml><?xml version="1.0" encoding="utf-8"?>
<formControlPr xmlns="http://schemas.microsoft.com/office/spreadsheetml/2009/9/main" objectType="CheckBox" fmlaLink="$AH$41" lockText="1" noThreeD="1"/>
</file>

<file path=xl/ctrlProps/ctrlProp115.xml><?xml version="1.0" encoding="utf-8"?>
<formControlPr xmlns="http://schemas.microsoft.com/office/spreadsheetml/2009/9/main" objectType="CheckBox" fmlaLink="$AI$39" lockText="1" noThreeD="1"/>
</file>

<file path=xl/ctrlProps/ctrlProp116.xml><?xml version="1.0" encoding="utf-8"?>
<formControlPr xmlns="http://schemas.microsoft.com/office/spreadsheetml/2009/9/main" objectType="CheckBox" fmlaLink="$AI$40" lockText="1" noThreeD="1"/>
</file>

<file path=xl/ctrlProps/ctrlProp117.xml><?xml version="1.0" encoding="utf-8"?>
<formControlPr xmlns="http://schemas.microsoft.com/office/spreadsheetml/2009/9/main" objectType="CheckBox" fmlaLink="$AI$41" lockText="1" noThreeD="1"/>
</file>

<file path=xl/ctrlProps/ctrlProp118.xml><?xml version="1.0" encoding="utf-8"?>
<formControlPr xmlns="http://schemas.microsoft.com/office/spreadsheetml/2009/9/main" objectType="CheckBox" fmlaLink="$AJ$39" lockText="1" noThreeD="1"/>
</file>

<file path=xl/ctrlProps/ctrlProp119.xml><?xml version="1.0" encoding="utf-8"?>
<formControlPr xmlns="http://schemas.microsoft.com/office/spreadsheetml/2009/9/main" objectType="CheckBox" fmlaLink="$AJ$40" lockText="1" noThreeD="1"/>
</file>

<file path=xl/ctrlProps/ctrlProp12.xml><?xml version="1.0" encoding="utf-8"?>
<formControlPr xmlns="http://schemas.microsoft.com/office/spreadsheetml/2009/9/main" objectType="CheckBox" fmlaLink="$O$41" lockText="1" noThreeD="1"/>
</file>

<file path=xl/ctrlProps/ctrlProp120.xml><?xml version="1.0" encoding="utf-8"?>
<formControlPr xmlns="http://schemas.microsoft.com/office/spreadsheetml/2009/9/main" objectType="CheckBox" fmlaLink="$AJ$41" lockText="1" noThreeD="1"/>
</file>

<file path=xl/ctrlProps/ctrlProp121.xml><?xml version="1.0" encoding="utf-8"?>
<formControlPr xmlns="http://schemas.microsoft.com/office/spreadsheetml/2009/9/main" objectType="CheckBox" fmlaLink="$AK$39" lockText="1" noThreeD="1"/>
</file>

<file path=xl/ctrlProps/ctrlProp122.xml><?xml version="1.0" encoding="utf-8"?>
<formControlPr xmlns="http://schemas.microsoft.com/office/spreadsheetml/2009/9/main" objectType="CheckBox" fmlaLink="$AK$40" lockText="1" noThreeD="1"/>
</file>

<file path=xl/ctrlProps/ctrlProp123.xml><?xml version="1.0" encoding="utf-8"?>
<formControlPr xmlns="http://schemas.microsoft.com/office/spreadsheetml/2009/9/main" objectType="CheckBox" fmlaLink="$AK$41" lockText="1" noThreeD="1"/>
</file>

<file path=xl/ctrlProps/ctrlProp124.xml><?xml version="1.0" encoding="utf-8"?>
<formControlPr xmlns="http://schemas.microsoft.com/office/spreadsheetml/2009/9/main" objectType="CheckBox" fmlaLink="$AL$39" lockText="1" noThreeD="1"/>
</file>

<file path=xl/ctrlProps/ctrlProp125.xml><?xml version="1.0" encoding="utf-8"?>
<formControlPr xmlns="http://schemas.microsoft.com/office/spreadsheetml/2009/9/main" objectType="CheckBox" fmlaLink="$AL$40" lockText="1" noThreeD="1"/>
</file>

<file path=xl/ctrlProps/ctrlProp126.xml><?xml version="1.0" encoding="utf-8"?>
<formControlPr xmlns="http://schemas.microsoft.com/office/spreadsheetml/2009/9/main" objectType="CheckBox" fmlaLink="$AL$41" lockText="1" noThreeD="1"/>
</file>

<file path=xl/ctrlProps/ctrlProp127.xml><?xml version="1.0" encoding="utf-8"?>
<formControlPr xmlns="http://schemas.microsoft.com/office/spreadsheetml/2009/9/main" objectType="CheckBox" fmlaLink="$AM$39" lockText="1" noThreeD="1"/>
</file>

<file path=xl/ctrlProps/ctrlProp128.xml><?xml version="1.0" encoding="utf-8"?>
<formControlPr xmlns="http://schemas.microsoft.com/office/spreadsheetml/2009/9/main" objectType="CheckBox" fmlaLink="$AM$40" lockText="1" noThreeD="1"/>
</file>

<file path=xl/ctrlProps/ctrlProp129.xml><?xml version="1.0" encoding="utf-8"?>
<formControlPr xmlns="http://schemas.microsoft.com/office/spreadsheetml/2009/9/main" objectType="CheckBox" fmlaLink="$AM$41" lockText="1" noThreeD="1"/>
</file>

<file path=xl/ctrlProps/ctrlProp13.xml><?xml version="1.0" encoding="utf-8"?>
<formControlPr xmlns="http://schemas.microsoft.com/office/spreadsheetml/2009/9/main" objectType="CheckBox" fmlaLink="$P$39" lockText="1" noThreeD="1"/>
</file>

<file path=xl/ctrlProps/ctrlProp130.xml><?xml version="1.0" encoding="utf-8"?>
<formControlPr xmlns="http://schemas.microsoft.com/office/spreadsheetml/2009/9/main" objectType="CheckBox" fmlaLink="$AP$39" lockText="1" noThreeD="1"/>
</file>

<file path=xl/ctrlProps/ctrlProp131.xml><?xml version="1.0" encoding="utf-8"?>
<formControlPr xmlns="http://schemas.microsoft.com/office/spreadsheetml/2009/9/main" objectType="CheckBox" fmlaLink="$AP$41" lockText="1" noThreeD="1"/>
</file>

<file path=xl/ctrlProps/ctrlProp132.xml><?xml version="1.0" encoding="utf-8"?>
<formControlPr xmlns="http://schemas.microsoft.com/office/spreadsheetml/2009/9/main" objectType="CheckBox" checked="Checked" fmlaLink="$AP$40" lockText="1" noThreeD="1"/>
</file>

<file path=xl/ctrlProps/ctrlProp133.xml><?xml version="1.0" encoding="utf-8"?>
<formControlPr xmlns="http://schemas.microsoft.com/office/spreadsheetml/2009/9/main" objectType="CheckBox" fmlaLink="$AQ$39" lockText="1" noThreeD="1"/>
</file>

<file path=xl/ctrlProps/ctrlProp134.xml><?xml version="1.0" encoding="utf-8"?>
<formControlPr xmlns="http://schemas.microsoft.com/office/spreadsheetml/2009/9/main" objectType="CheckBox" fmlaLink="$AQ$40" lockText="1" noThreeD="1"/>
</file>

<file path=xl/ctrlProps/ctrlProp135.xml><?xml version="1.0" encoding="utf-8"?>
<formControlPr xmlns="http://schemas.microsoft.com/office/spreadsheetml/2009/9/main" objectType="CheckBox" fmlaLink="$AQ$41" lockText="1" noThreeD="1"/>
</file>

<file path=xl/ctrlProps/ctrlProp136.xml><?xml version="1.0" encoding="utf-8"?>
<formControlPr xmlns="http://schemas.microsoft.com/office/spreadsheetml/2009/9/main" objectType="CheckBox" fmlaLink="$AR$39" lockText="1" noThreeD="1"/>
</file>

<file path=xl/ctrlProps/ctrlProp137.xml><?xml version="1.0" encoding="utf-8"?>
<formControlPr xmlns="http://schemas.microsoft.com/office/spreadsheetml/2009/9/main" objectType="CheckBox" fmlaLink="$AR$40" lockText="1" noThreeD="1"/>
</file>

<file path=xl/ctrlProps/ctrlProp138.xml><?xml version="1.0" encoding="utf-8"?>
<formControlPr xmlns="http://schemas.microsoft.com/office/spreadsheetml/2009/9/main" objectType="CheckBox" fmlaLink="$AR$41" lockText="1" noThreeD="1"/>
</file>

<file path=xl/ctrlProps/ctrlProp139.xml><?xml version="1.0" encoding="utf-8"?>
<formControlPr xmlns="http://schemas.microsoft.com/office/spreadsheetml/2009/9/main" objectType="CheckBox" fmlaLink="$AS$39" lockText="1" noThreeD="1"/>
</file>

<file path=xl/ctrlProps/ctrlProp14.xml><?xml version="1.0" encoding="utf-8"?>
<formControlPr xmlns="http://schemas.microsoft.com/office/spreadsheetml/2009/9/main" objectType="CheckBox" fmlaLink="$P$40" lockText="1" noThreeD="1"/>
</file>

<file path=xl/ctrlProps/ctrlProp140.xml><?xml version="1.0" encoding="utf-8"?>
<formControlPr xmlns="http://schemas.microsoft.com/office/spreadsheetml/2009/9/main" objectType="CheckBox" fmlaLink="$AS$40" lockText="1" noThreeD="1"/>
</file>

<file path=xl/ctrlProps/ctrlProp141.xml><?xml version="1.0" encoding="utf-8"?>
<formControlPr xmlns="http://schemas.microsoft.com/office/spreadsheetml/2009/9/main" objectType="CheckBox" fmlaLink="$AS$41" lockText="1" noThreeD="1"/>
</file>

<file path=xl/ctrlProps/ctrlProp142.xml><?xml version="1.0" encoding="utf-8"?>
<formControlPr xmlns="http://schemas.microsoft.com/office/spreadsheetml/2009/9/main" objectType="CheckBox" fmlaLink="$AT$39" lockText="1" noThreeD="1"/>
</file>

<file path=xl/ctrlProps/ctrlProp143.xml><?xml version="1.0" encoding="utf-8"?>
<formControlPr xmlns="http://schemas.microsoft.com/office/spreadsheetml/2009/9/main" objectType="CheckBox" fmlaLink="$AT$40" lockText="1" noThreeD="1"/>
</file>

<file path=xl/ctrlProps/ctrlProp144.xml><?xml version="1.0" encoding="utf-8"?>
<formControlPr xmlns="http://schemas.microsoft.com/office/spreadsheetml/2009/9/main" objectType="CheckBox" fmlaLink="$AT$41" lockText="1" noThreeD="1"/>
</file>

<file path=xl/ctrlProps/ctrlProp145.xml><?xml version="1.0" encoding="utf-8"?>
<formControlPr xmlns="http://schemas.microsoft.com/office/spreadsheetml/2009/9/main" objectType="CheckBox" fmlaLink="$AU$39" lockText="1" noThreeD="1"/>
</file>

<file path=xl/ctrlProps/ctrlProp146.xml><?xml version="1.0" encoding="utf-8"?>
<formControlPr xmlns="http://schemas.microsoft.com/office/spreadsheetml/2009/9/main" objectType="CheckBox" fmlaLink="$AU$40" lockText="1" noThreeD="1"/>
</file>

<file path=xl/ctrlProps/ctrlProp147.xml><?xml version="1.0" encoding="utf-8"?>
<formControlPr xmlns="http://schemas.microsoft.com/office/spreadsheetml/2009/9/main" objectType="CheckBox" fmlaLink="$AU$41" lockText="1" noThreeD="1"/>
</file>

<file path=xl/ctrlProps/ctrlProp148.xml><?xml version="1.0" encoding="utf-8"?>
<formControlPr xmlns="http://schemas.microsoft.com/office/spreadsheetml/2009/9/main" objectType="CheckBox" fmlaLink="$AV$39" lockText="1" noThreeD="1"/>
</file>

<file path=xl/ctrlProps/ctrlProp149.xml><?xml version="1.0" encoding="utf-8"?>
<formControlPr xmlns="http://schemas.microsoft.com/office/spreadsheetml/2009/9/main" objectType="CheckBox" fmlaLink="$AV$40" lockText="1" noThreeD="1"/>
</file>

<file path=xl/ctrlProps/ctrlProp15.xml><?xml version="1.0" encoding="utf-8"?>
<formControlPr xmlns="http://schemas.microsoft.com/office/spreadsheetml/2009/9/main" objectType="CheckBox" fmlaLink="$P$41" lockText="1" noThreeD="1"/>
</file>

<file path=xl/ctrlProps/ctrlProp150.xml><?xml version="1.0" encoding="utf-8"?>
<formControlPr xmlns="http://schemas.microsoft.com/office/spreadsheetml/2009/9/main" objectType="CheckBox" fmlaLink="$AV$41" lockText="1" noThreeD="1"/>
</file>

<file path=xl/ctrlProps/ctrlProp151.xml><?xml version="1.0" encoding="utf-8"?>
<formControlPr xmlns="http://schemas.microsoft.com/office/spreadsheetml/2009/9/main" objectType="CheckBox" fmlaLink="$AW$39" lockText="1" noThreeD="1"/>
</file>

<file path=xl/ctrlProps/ctrlProp152.xml><?xml version="1.0" encoding="utf-8"?>
<formControlPr xmlns="http://schemas.microsoft.com/office/spreadsheetml/2009/9/main" objectType="CheckBox" fmlaLink="$AW$40" lockText="1" noThreeD="1"/>
</file>

<file path=xl/ctrlProps/ctrlProp153.xml><?xml version="1.0" encoding="utf-8"?>
<formControlPr xmlns="http://schemas.microsoft.com/office/spreadsheetml/2009/9/main" objectType="CheckBox" fmlaLink="$AW$41" lockText="1" noThreeD="1"/>
</file>

<file path=xl/ctrlProps/ctrlProp154.xml><?xml version="1.0" encoding="utf-8"?>
<formControlPr xmlns="http://schemas.microsoft.com/office/spreadsheetml/2009/9/main" objectType="CheckBox" fmlaLink="$AF$45" lockText="1" noThreeD="1"/>
</file>

<file path=xl/ctrlProps/ctrlProp155.xml><?xml version="1.0" encoding="utf-8"?>
<formControlPr xmlns="http://schemas.microsoft.com/office/spreadsheetml/2009/9/main" objectType="CheckBox" fmlaLink="$AF$47" lockText="1" noThreeD="1"/>
</file>

<file path=xl/ctrlProps/ctrlProp156.xml><?xml version="1.0" encoding="utf-8"?>
<formControlPr xmlns="http://schemas.microsoft.com/office/spreadsheetml/2009/9/main" objectType="CheckBox" fmlaLink="$AF$46" lockText="1" noThreeD="1"/>
</file>

<file path=xl/ctrlProps/ctrlProp157.xml><?xml version="1.0" encoding="utf-8"?>
<formControlPr xmlns="http://schemas.microsoft.com/office/spreadsheetml/2009/9/main" objectType="CheckBox" fmlaLink="$AG$45" lockText="1" noThreeD="1"/>
</file>

<file path=xl/ctrlProps/ctrlProp158.xml><?xml version="1.0" encoding="utf-8"?>
<formControlPr xmlns="http://schemas.microsoft.com/office/spreadsheetml/2009/9/main" objectType="CheckBox" fmlaLink="$AG$46" lockText="1" noThreeD="1"/>
</file>

<file path=xl/ctrlProps/ctrlProp159.xml><?xml version="1.0" encoding="utf-8"?>
<formControlPr xmlns="http://schemas.microsoft.com/office/spreadsheetml/2009/9/main" objectType="CheckBox" fmlaLink="$AG$47" lockText="1" noThreeD="1"/>
</file>

<file path=xl/ctrlProps/ctrlProp16.xml><?xml version="1.0" encoding="utf-8"?>
<formControlPr xmlns="http://schemas.microsoft.com/office/spreadsheetml/2009/9/main" objectType="CheckBox" fmlaLink="$Q$39" lockText="1" noThreeD="1"/>
</file>

<file path=xl/ctrlProps/ctrlProp160.xml><?xml version="1.0" encoding="utf-8"?>
<formControlPr xmlns="http://schemas.microsoft.com/office/spreadsheetml/2009/9/main" objectType="CheckBox" fmlaLink="$AH$45" lockText="1" noThreeD="1"/>
</file>

<file path=xl/ctrlProps/ctrlProp161.xml><?xml version="1.0" encoding="utf-8"?>
<formControlPr xmlns="http://schemas.microsoft.com/office/spreadsheetml/2009/9/main" objectType="CheckBox" fmlaLink="$AH$46" lockText="1" noThreeD="1"/>
</file>

<file path=xl/ctrlProps/ctrlProp162.xml><?xml version="1.0" encoding="utf-8"?>
<formControlPr xmlns="http://schemas.microsoft.com/office/spreadsheetml/2009/9/main" objectType="CheckBox" fmlaLink="$AH$47" lockText="1" noThreeD="1"/>
</file>

<file path=xl/ctrlProps/ctrlProp163.xml><?xml version="1.0" encoding="utf-8"?>
<formControlPr xmlns="http://schemas.microsoft.com/office/spreadsheetml/2009/9/main" objectType="CheckBox" fmlaLink="$AI$45" lockText="1" noThreeD="1"/>
</file>

<file path=xl/ctrlProps/ctrlProp164.xml><?xml version="1.0" encoding="utf-8"?>
<formControlPr xmlns="http://schemas.microsoft.com/office/spreadsheetml/2009/9/main" objectType="CheckBox" fmlaLink="$AI$46" lockText="1" noThreeD="1"/>
</file>

<file path=xl/ctrlProps/ctrlProp165.xml><?xml version="1.0" encoding="utf-8"?>
<formControlPr xmlns="http://schemas.microsoft.com/office/spreadsheetml/2009/9/main" objectType="CheckBox" fmlaLink="$AI$47" lockText="1" noThreeD="1"/>
</file>

<file path=xl/ctrlProps/ctrlProp166.xml><?xml version="1.0" encoding="utf-8"?>
<formControlPr xmlns="http://schemas.microsoft.com/office/spreadsheetml/2009/9/main" objectType="CheckBox" fmlaLink="$AJ$45" lockText="1" noThreeD="1"/>
</file>

<file path=xl/ctrlProps/ctrlProp167.xml><?xml version="1.0" encoding="utf-8"?>
<formControlPr xmlns="http://schemas.microsoft.com/office/spreadsheetml/2009/9/main" objectType="CheckBox" fmlaLink="$AJ$46" lockText="1" noThreeD="1"/>
</file>

<file path=xl/ctrlProps/ctrlProp168.xml><?xml version="1.0" encoding="utf-8"?>
<formControlPr xmlns="http://schemas.microsoft.com/office/spreadsheetml/2009/9/main" objectType="CheckBox" fmlaLink="$AJ$47" lockText="1" noThreeD="1"/>
</file>

<file path=xl/ctrlProps/ctrlProp169.xml><?xml version="1.0" encoding="utf-8"?>
<formControlPr xmlns="http://schemas.microsoft.com/office/spreadsheetml/2009/9/main" objectType="CheckBox" fmlaLink="$AK$45" lockText="1" noThreeD="1"/>
</file>

<file path=xl/ctrlProps/ctrlProp17.xml><?xml version="1.0" encoding="utf-8"?>
<formControlPr xmlns="http://schemas.microsoft.com/office/spreadsheetml/2009/9/main" objectType="CheckBox" fmlaLink="$Q$40" lockText="1" noThreeD="1"/>
</file>

<file path=xl/ctrlProps/ctrlProp170.xml><?xml version="1.0" encoding="utf-8"?>
<formControlPr xmlns="http://schemas.microsoft.com/office/spreadsheetml/2009/9/main" objectType="CheckBox" fmlaLink="$AK$46" lockText="1" noThreeD="1"/>
</file>

<file path=xl/ctrlProps/ctrlProp171.xml><?xml version="1.0" encoding="utf-8"?>
<formControlPr xmlns="http://schemas.microsoft.com/office/spreadsheetml/2009/9/main" objectType="CheckBox" fmlaLink="$AK$47" lockText="1" noThreeD="1"/>
</file>

<file path=xl/ctrlProps/ctrlProp172.xml><?xml version="1.0" encoding="utf-8"?>
<formControlPr xmlns="http://schemas.microsoft.com/office/spreadsheetml/2009/9/main" objectType="CheckBox" fmlaLink="$AL$45" lockText="1" noThreeD="1"/>
</file>

<file path=xl/ctrlProps/ctrlProp173.xml><?xml version="1.0" encoding="utf-8"?>
<formControlPr xmlns="http://schemas.microsoft.com/office/spreadsheetml/2009/9/main" objectType="CheckBox" fmlaLink="$AL$46" lockText="1" noThreeD="1"/>
</file>

<file path=xl/ctrlProps/ctrlProp174.xml><?xml version="1.0" encoding="utf-8"?>
<formControlPr xmlns="http://schemas.microsoft.com/office/spreadsheetml/2009/9/main" objectType="CheckBox" fmlaLink="$AL$47" lockText="1" noThreeD="1"/>
</file>

<file path=xl/ctrlProps/ctrlProp175.xml><?xml version="1.0" encoding="utf-8"?>
<formControlPr xmlns="http://schemas.microsoft.com/office/spreadsheetml/2009/9/main" objectType="CheckBox" fmlaLink="$AM$45" lockText="1" noThreeD="1"/>
</file>

<file path=xl/ctrlProps/ctrlProp176.xml><?xml version="1.0" encoding="utf-8"?>
<formControlPr xmlns="http://schemas.microsoft.com/office/spreadsheetml/2009/9/main" objectType="CheckBox" fmlaLink="$AM$46" lockText="1" noThreeD="1"/>
</file>

<file path=xl/ctrlProps/ctrlProp177.xml><?xml version="1.0" encoding="utf-8"?>
<formControlPr xmlns="http://schemas.microsoft.com/office/spreadsheetml/2009/9/main" objectType="CheckBox" fmlaLink="$AM$47" lockText="1" noThreeD="1"/>
</file>

<file path=xl/ctrlProps/ctrlProp178.xml><?xml version="1.0" encoding="utf-8"?>
<formControlPr xmlns="http://schemas.microsoft.com/office/spreadsheetml/2009/9/main" objectType="CheckBox" fmlaLink="$AP$45" lockText="1" noThreeD="1"/>
</file>

<file path=xl/ctrlProps/ctrlProp179.xml><?xml version="1.0" encoding="utf-8"?>
<formControlPr xmlns="http://schemas.microsoft.com/office/spreadsheetml/2009/9/main" objectType="CheckBox" fmlaLink="$AP$47" lockText="1" noThreeD="1"/>
</file>

<file path=xl/ctrlProps/ctrlProp18.xml><?xml version="1.0" encoding="utf-8"?>
<formControlPr xmlns="http://schemas.microsoft.com/office/spreadsheetml/2009/9/main" objectType="CheckBox" fmlaLink="$Q$41" lockText="1" noThreeD="1"/>
</file>

<file path=xl/ctrlProps/ctrlProp180.xml><?xml version="1.0" encoding="utf-8"?>
<formControlPr xmlns="http://schemas.microsoft.com/office/spreadsheetml/2009/9/main" objectType="CheckBox" fmlaLink="$AP$46" lockText="1" noThreeD="1"/>
</file>

<file path=xl/ctrlProps/ctrlProp181.xml><?xml version="1.0" encoding="utf-8"?>
<formControlPr xmlns="http://schemas.microsoft.com/office/spreadsheetml/2009/9/main" objectType="CheckBox" fmlaLink="$AQ$45" lockText="1" noThreeD="1"/>
</file>

<file path=xl/ctrlProps/ctrlProp182.xml><?xml version="1.0" encoding="utf-8"?>
<formControlPr xmlns="http://schemas.microsoft.com/office/spreadsheetml/2009/9/main" objectType="CheckBox" fmlaLink="$AQ$46" lockText="1" noThreeD="1"/>
</file>

<file path=xl/ctrlProps/ctrlProp183.xml><?xml version="1.0" encoding="utf-8"?>
<formControlPr xmlns="http://schemas.microsoft.com/office/spreadsheetml/2009/9/main" objectType="CheckBox" fmlaLink="$AQ$47" lockText="1" noThreeD="1"/>
</file>

<file path=xl/ctrlProps/ctrlProp184.xml><?xml version="1.0" encoding="utf-8"?>
<formControlPr xmlns="http://schemas.microsoft.com/office/spreadsheetml/2009/9/main" objectType="CheckBox" fmlaLink="$AR$45" lockText="1" noThreeD="1"/>
</file>

<file path=xl/ctrlProps/ctrlProp185.xml><?xml version="1.0" encoding="utf-8"?>
<formControlPr xmlns="http://schemas.microsoft.com/office/spreadsheetml/2009/9/main" objectType="CheckBox" fmlaLink="$AR$46" lockText="1" noThreeD="1"/>
</file>

<file path=xl/ctrlProps/ctrlProp186.xml><?xml version="1.0" encoding="utf-8"?>
<formControlPr xmlns="http://schemas.microsoft.com/office/spreadsheetml/2009/9/main" objectType="CheckBox" fmlaLink="$AR$47" lockText="1" noThreeD="1"/>
</file>

<file path=xl/ctrlProps/ctrlProp187.xml><?xml version="1.0" encoding="utf-8"?>
<formControlPr xmlns="http://schemas.microsoft.com/office/spreadsheetml/2009/9/main" objectType="CheckBox" fmlaLink="$AS$45" lockText="1" noThreeD="1"/>
</file>

<file path=xl/ctrlProps/ctrlProp188.xml><?xml version="1.0" encoding="utf-8"?>
<formControlPr xmlns="http://schemas.microsoft.com/office/spreadsheetml/2009/9/main" objectType="CheckBox" fmlaLink="$AS$46" lockText="1" noThreeD="1"/>
</file>

<file path=xl/ctrlProps/ctrlProp189.xml><?xml version="1.0" encoding="utf-8"?>
<formControlPr xmlns="http://schemas.microsoft.com/office/spreadsheetml/2009/9/main" objectType="CheckBox" fmlaLink="$AS$47" lockText="1" noThreeD="1"/>
</file>

<file path=xl/ctrlProps/ctrlProp19.xml><?xml version="1.0" encoding="utf-8"?>
<formControlPr xmlns="http://schemas.microsoft.com/office/spreadsheetml/2009/9/main" objectType="CheckBox" fmlaLink="$R$39" lockText="1" noThreeD="1"/>
</file>

<file path=xl/ctrlProps/ctrlProp190.xml><?xml version="1.0" encoding="utf-8"?>
<formControlPr xmlns="http://schemas.microsoft.com/office/spreadsheetml/2009/9/main" objectType="CheckBox" fmlaLink="$AT$45" lockText="1" noThreeD="1"/>
</file>

<file path=xl/ctrlProps/ctrlProp191.xml><?xml version="1.0" encoding="utf-8"?>
<formControlPr xmlns="http://schemas.microsoft.com/office/spreadsheetml/2009/9/main" objectType="CheckBox" fmlaLink="$AT$46" lockText="1" noThreeD="1"/>
</file>

<file path=xl/ctrlProps/ctrlProp192.xml><?xml version="1.0" encoding="utf-8"?>
<formControlPr xmlns="http://schemas.microsoft.com/office/spreadsheetml/2009/9/main" objectType="CheckBox" fmlaLink="$AT$47" lockText="1" noThreeD="1"/>
</file>

<file path=xl/ctrlProps/ctrlProp193.xml><?xml version="1.0" encoding="utf-8"?>
<formControlPr xmlns="http://schemas.microsoft.com/office/spreadsheetml/2009/9/main" objectType="CheckBox" fmlaLink="$AU$45" lockText="1" noThreeD="1"/>
</file>

<file path=xl/ctrlProps/ctrlProp194.xml><?xml version="1.0" encoding="utf-8"?>
<formControlPr xmlns="http://schemas.microsoft.com/office/spreadsheetml/2009/9/main" objectType="CheckBox" fmlaLink="$AU$46" lockText="1" noThreeD="1"/>
</file>

<file path=xl/ctrlProps/ctrlProp195.xml><?xml version="1.0" encoding="utf-8"?>
<formControlPr xmlns="http://schemas.microsoft.com/office/spreadsheetml/2009/9/main" objectType="CheckBox" fmlaLink="$AU$47" lockText="1" noThreeD="1"/>
</file>

<file path=xl/ctrlProps/ctrlProp196.xml><?xml version="1.0" encoding="utf-8"?>
<formControlPr xmlns="http://schemas.microsoft.com/office/spreadsheetml/2009/9/main" objectType="CheckBox" fmlaLink="$AV$45" lockText="1" noThreeD="1"/>
</file>

<file path=xl/ctrlProps/ctrlProp197.xml><?xml version="1.0" encoding="utf-8"?>
<formControlPr xmlns="http://schemas.microsoft.com/office/spreadsheetml/2009/9/main" objectType="CheckBox" fmlaLink="$AV$46" lockText="1" noThreeD="1"/>
</file>

<file path=xl/ctrlProps/ctrlProp198.xml><?xml version="1.0" encoding="utf-8"?>
<formControlPr xmlns="http://schemas.microsoft.com/office/spreadsheetml/2009/9/main" objectType="CheckBox" fmlaLink="$AV$47" lockText="1" noThreeD="1"/>
</file>

<file path=xl/ctrlProps/ctrlProp199.xml><?xml version="1.0" encoding="utf-8"?>
<formControlPr xmlns="http://schemas.microsoft.com/office/spreadsheetml/2009/9/main" objectType="CheckBox" fmlaLink="$AW$45" lockText="1" noThreeD="1"/>
</file>

<file path=xl/ctrlProps/ctrlProp2.xml><?xml version="1.0" encoding="utf-8"?>
<formControlPr xmlns="http://schemas.microsoft.com/office/spreadsheetml/2009/9/main" objectType="CheckBox" fmlaLink="$L$41" lockText="1" noThreeD="1"/>
</file>

<file path=xl/ctrlProps/ctrlProp20.xml><?xml version="1.0" encoding="utf-8"?>
<formControlPr xmlns="http://schemas.microsoft.com/office/spreadsheetml/2009/9/main" objectType="CheckBox" fmlaLink="$R$40" lockText="1" noThreeD="1"/>
</file>

<file path=xl/ctrlProps/ctrlProp200.xml><?xml version="1.0" encoding="utf-8"?>
<formControlPr xmlns="http://schemas.microsoft.com/office/spreadsheetml/2009/9/main" objectType="CheckBox" fmlaLink="$AW$46" lockText="1" noThreeD="1"/>
</file>

<file path=xl/ctrlProps/ctrlProp201.xml><?xml version="1.0" encoding="utf-8"?>
<formControlPr xmlns="http://schemas.microsoft.com/office/spreadsheetml/2009/9/main" objectType="CheckBox" fmlaLink="$AW$47" lockText="1" noThreeD="1"/>
</file>

<file path=xl/ctrlProps/ctrlProp202.xml><?xml version="1.0" encoding="utf-8"?>
<formControlPr xmlns="http://schemas.microsoft.com/office/spreadsheetml/2009/9/main" objectType="CheckBox" checked="Checked" fmlaLink="$M$72" lockText="1" noThreeD="1"/>
</file>

<file path=xl/ctrlProps/ctrlProp203.xml><?xml version="1.0" encoding="utf-8"?>
<formControlPr xmlns="http://schemas.microsoft.com/office/spreadsheetml/2009/9/main" objectType="CheckBox" fmlaLink="$M$73" lockText="1" noThreeD="1"/>
</file>

<file path=xl/ctrlProps/ctrlProp204.xml><?xml version="1.0" encoding="utf-8"?>
<formControlPr xmlns="http://schemas.microsoft.com/office/spreadsheetml/2009/9/main" objectType="CheckBox" checked="Checked" fmlaLink="$N$72" lockText="1" noThreeD="1"/>
</file>

<file path=xl/ctrlProps/ctrlProp205.xml><?xml version="1.0" encoding="utf-8"?>
<formControlPr xmlns="http://schemas.microsoft.com/office/spreadsheetml/2009/9/main" objectType="CheckBox" fmlaLink="$N$73" lockText="1" noThreeD="1"/>
</file>

<file path=xl/ctrlProps/ctrlProp206.xml><?xml version="1.0" encoding="utf-8"?>
<formControlPr xmlns="http://schemas.microsoft.com/office/spreadsheetml/2009/9/main" objectType="CheckBox" fmlaLink="$O$72" lockText="1" noThreeD="1"/>
</file>

<file path=xl/ctrlProps/ctrlProp207.xml><?xml version="1.0" encoding="utf-8"?>
<formControlPr xmlns="http://schemas.microsoft.com/office/spreadsheetml/2009/9/main" objectType="CheckBox" fmlaLink="$O$73" lockText="1" noThreeD="1"/>
</file>

<file path=xl/ctrlProps/ctrlProp208.xml><?xml version="1.0" encoding="utf-8"?>
<formControlPr xmlns="http://schemas.microsoft.com/office/spreadsheetml/2009/9/main" objectType="CheckBox" fmlaLink="$P$72" lockText="1" noThreeD="1"/>
</file>

<file path=xl/ctrlProps/ctrlProp209.xml><?xml version="1.0" encoding="utf-8"?>
<formControlPr xmlns="http://schemas.microsoft.com/office/spreadsheetml/2009/9/main" objectType="CheckBox" fmlaLink="$P$73" lockText="1" noThreeD="1"/>
</file>

<file path=xl/ctrlProps/ctrlProp21.xml><?xml version="1.0" encoding="utf-8"?>
<formControlPr xmlns="http://schemas.microsoft.com/office/spreadsheetml/2009/9/main" objectType="CheckBox" fmlaLink="$R$41" lockText="1" noThreeD="1"/>
</file>

<file path=xl/ctrlProps/ctrlProp210.xml><?xml version="1.0" encoding="utf-8"?>
<formControlPr xmlns="http://schemas.microsoft.com/office/spreadsheetml/2009/9/main" objectType="CheckBox" fmlaLink="$Q$72" lockText="1" noThreeD="1"/>
</file>

<file path=xl/ctrlProps/ctrlProp211.xml><?xml version="1.0" encoding="utf-8"?>
<formControlPr xmlns="http://schemas.microsoft.com/office/spreadsheetml/2009/9/main" objectType="CheckBox" fmlaLink="$Q$73" lockText="1" noThreeD="1"/>
</file>

<file path=xl/ctrlProps/ctrlProp212.xml><?xml version="1.0" encoding="utf-8"?>
<formControlPr xmlns="http://schemas.microsoft.com/office/spreadsheetml/2009/9/main" objectType="CheckBox" fmlaLink="$R$72" lockText="1" noThreeD="1"/>
</file>

<file path=xl/ctrlProps/ctrlProp213.xml><?xml version="1.0" encoding="utf-8"?>
<formControlPr xmlns="http://schemas.microsoft.com/office/spreadsheetml/2009/9/main" objectType="CheckBox" fmlaLink="$R$73" lockText="1" noThreeD="1"/>
</file>

<file path=xl/ctrlProps/ctrlProp214.xml><?xml version="1.0" encoding="utf-8"?>
<formControlPr xmlns="http://schemas.microsoft.com/office/spreadsheetml/2009/9/main" objectType="CheckBox" checked="Checked" fmlaLink="$W$72" lockText="1" noThreeD="1"/>
</file>

<file path=xl/ctrlProps/ctrlProp215.xml><?xml version="1.0" encoding="utf-8"?>
<formControlPr xmlns="http://schemas.microsoft.com/office/spreadsheetml/2009/9/main" objectType="CheckBox" fmlaLink="$W$73" lockText="1" noThreeD="1"/>
</file>

<file path=xl/ctrlProps/ctrlProp216.xml><?xml version="1.0" encoding="utf-8"?>
<formControlPr xmlns="http://schemas.microsoft.com/office/spreadsheetml/2009/9/main" objectType="CheckBox" checked="Checked" fmlaLink="$X$72" lockText="1" noThreeD="1"/>
</file>

<file path=xl/ctrlProps/ctrlProp217.xml><?xml version="1.0" encoding="utf-8"?>
<formControlPr xmlns="http://schemas.microsoft.com/office/spreadsheetml/2009/9/main" objectType="CheckBox" fmlaLink="$X$73" lockText="1" noThreeD="1"/>
</file>

<file path=xl/ctrlProps/ctrlProp218.xml><?xml version="1.0" encoding="utf-8"?>
<formControlPr xmlns="http://schemas.microsoft.com/office/spreadsheetml/2009/9/main" objectType="CheckBox" fmlaLink="$Y$72" lockText="1" noThreeD="1"/>
</file>

<file path=xl/ctrlProps/ctrlProp219.xml><?xml version="1.0" encoding="utf-8"?>
<formControlPr xmlns="http://schemas.microsoft.com/office/spreadsheetml/2009/9/main" objectType="CheckBox" fmlaLink="$Y$73" lockText="1" noThreeD="1"/>
</file>

<file path=xl/ctrlProps/ctrlProp22.xml><?xml version="1.0" encoding="utf-8"?>
<formControlPr xmlns="http://schemas.microsoft.com/office/spreadsheetml/2009/9/main" objectType="CheckBox" fmlaLink="$S$39" lockText="1" noThreeD="1"/>
</file>

<file path=xl/ctrlProps/ctrlProp220.xml><?xml version="1.0" encoding="utf-8"?>
<formControlPr xmlns="http://schemas.microsoft.com/office/spreadsheetml/2009/9/main" objectType="CheckBox" fmlaLink="$Z$72" lockText="1" noThreeD="1"/>
</file>

<file path=xl/ctrlProps/ctrlProp221.xml><?xml version="1.0" encoding="utf-8"?>
<formControlPr xmlns="http://schemas.microsoft.com/office/spreadsheetml/2009/9/main" objectType="CheckBox" fmlaLink="$Z$73" lockText="1" noThreeD="1"/>
</file>

<file path=xl/ctrlProps/ctrlProp222.xml><?xml version="1.0" encoding="utf-8"?>
<formControlPr xmlns="http://schemas.microsoft.com/office/spreadsheetml/2009/9/main" objectType="CheckBox" fmlaLink="$AA$72" lockText="1" noThreeD="1"/>
</file>

<file path=xl/ctrlProps/ctrlProp223.xml><?xml version="1.0" encoding="utf-8"?>
<formControlPr xmlns="http://schemas.microsoft.com/office/spreadsheetml/2009/9/main" objectType="CheckBox" fmlaLink="$AA$73" lockText="1" noThreeD="1"/>
</file>

<file path=xl/ctrlProps/ctrlProp224.xml><?xml version="1.0" encoding="utf-8"?>
<formControlPr xmlns="http://schemas.microsoft.com/office/spreadsheetml/2009/9/main" objectType="CheckBox" fmlaLink="$AB$72" lockText="1" noThreeD="1"/>
</file>

<file path=xl/ctrlProps/ctrlProp225.xml><?xml version="1.0" encoding="utf-8"?>
<formControlPr xmlns="http://schemas.microsoft.com/office/spreadsheetml/2009/9/main" objectType="CheckBox" fmlaLink="$AB$73" lockText="1" noThreeD="1"/>
</file>

<file path=xl/ctrlProps/ctrlProp226.xml><?xml version="1.0" encoding="utf-8"?>
<formControlPr xmlns="http://schemas.microsoft.com/office/spreadsheetml/2009/9/main" objectType="CheckBox" checked="Checked" fmlaLink="$AG$72" lockText="1" noThreeD="1"/>
</file>

<file path=xl/ctrlProps/ctrlProp227.xml><?xml version="1.0" encoding="utf-8"?>
<formControlPr xmlns="http://schemas.microsoft.com/office/spreadsheetml/2009/9/main" objectType="CheckBox" fmlaLink="$AG$73" lockText="1" noThreeD="1"/>
</file>

<file path=xl/ctrlProps/ctrlProp228.xml><?xml version="1.0" encoding="utf-8"?>
<formControlPr xmlns="http://schemas.microsoft.com/office/spreadsheetml/2009/9/main" objectType="CheckBox" checked="Checked" fmlaLink="$AH$72" lockText="1" noThreeD="1"/>
</file>

<file path=xl/ctrlProps/ctrlProp229.xml><?xml version="1.0" encoding="utf-8"?>
<formControlPr xmlns="http://schemas.microsoft.com/office/spreadsheetml/2009/9/main" objectType="CheckBox" fmlaLink="$AH$73" lockText="1" noThreeD="1"/>
</file>

<file path=xl/ctrlProps/ctrlProp23.xml><?xml version="1.0" encoding="utf-8"?>
<formControlPr xmlns="http://schemas.microsoft.com/office/spreadsheetml/2009/9/main" objectType="CheckBox" fmlaLink="$S$40" lockText="1" noThreeD="1"/>
</file>

<file path=xl/ctrlProps/ctrlProp230.xml><?xml version="1.0" encoding="utf-8"?>
<formControlPr xmlns="http://schemas.microsoft.com/office/spreadsheetml/2009/9/main" objectType="CheckBox" fmlaLink="$AI$72" lockText="1" noThreeD="1"/>
</file>

<file path=xl/ctrlProps/ctrlProp231.xml><?xml version="1.0" encoding="utf-8"?>
<formControlPr xmlns="http://schemas.microsoft.com/office/spreadsheetml/2009/9/main" objectType="CheckBox" fmlaLink="$AI$73" lockText="1" noThreeD="1"/>
</file>

<file path=xl/ctrlProps/ctrlProp232.xml><?xml version="1.0" encoding="utf-8"?>
<formControlPr xmlns="http://schemas.microsoft.com/office/spreadsheetml/2009/9/main" objectType="CheckBox" fmlaLink="$AJ$72" lockText="1" noThreeD="1"/>
</file>

<file path=xl/ctrlProps/ctrlProp233.xml><?xml version="1.0" encoding="utf-8"?>
<formControlPr xmlns="http://schemas.microsoft.com/office/spreadsheetml/2009/9/main" objectType="CheckBox" fmlaLink="$AJ$73" lockText="1" noThreeD="1"/>
</file>

<file path=xl/ctrlProps/ctrlProp234.xml><?xml version="1.0" encoding="utf-8"?>
<formControlPr xmlns="http://schemas.microsoft.com/office/spreadsheetml/2009/9/main" objectType="CheckBox" fmlaLink="$AK$72" lockText="1" noThreeD="1"/>
</file>

<file path=xl/ctrlProps/ctrlProp235.xml><?xml version="1.0" encoding="utf-8"?>
<formControlPr xmlns="http://schemas.microsoft.com/office/spreadsheetml/2009/9/main" objectType="CheckBox" fmlaLink="$AK$73" lockText="1" noThreeD="1"/>
</file>

<file path=xl/ctrlProps/ctrlProp236.xml><?xml version="1.0" encoding="utf-8"?>
<formControlPr xmlns="http://schemas.microsoft.com/office/spreadsheetml/2009/9/main" objectType="CheckBox" fmlaLink="$AL$72" lockText="1" noThreeD="1"/>
</file>

<file path=xl/ctrlProps/ctrlProp237.xml><?xml version="1.0" encoding="utf-8"?>
<formControlPr xmlns="http://schemas.microsoft.com/office/spreadsheetml/2009/9/main" objectType="CheckBox" fmlaLink="$AL$73" lockText="1" noThreeD="1"/>
</file>

<file path=xl/ctrlProps/ctrlProp238.xml><?xml version="1.0" encoding="utf-8"?>
<formControlPr xmlns="http://schemas.microsoft.com/office/spreadsheetml/2009/9/main" objectType="CheckBox" checked="Checked" fmlaLink="$AQ$72" lockText="1" noThreeD="1"/>
</file>

<file path=xl/ctrlProps/ctrlProp239.xml><?xml version="1.0" encoding="utf-8"?>
<formControlPr xmlns="http://schemas.microsoft.com/office/spreadsheetml/2009/9/main" objectType="CheckBox" fmlaLink="$AQ$73" lockText="1" noThreeD="1"/>
</file>

<file path=xl/ctrlProps/ctrlProp24.xml><?xml version="1.0" encoding="utf-8"?>
<formControlPr xmlns="http://schemas.microsoft.com/office/spreadsheetml/2009/9/main" objectType="CheckBox" fmlaLink="$S$41" lockText="1" noThreeD="1"/>
</file>

<file path=xl/ctrlProps/ctrlProp240.xml><?xml version="1.0" encoding="utf-8"?>
<formControlPr xmlns="http://schemas.microsoft.com/office/spreadsheetml/2009/9/main" objectType="CheckBox" checked="Checked" fmlaLink="$AR$72" lockText="1" noThreeD="1"/>
</file>

<file path=xl/ctrlProps/ctrlProp241.xml><?xml version="1.0" encoding="utf-8"?>
<formControlPr xmlns="http://schemas.microsoft.com/office/spreadsheetml/2009/9/main" objectType="CheckBox" fmlaLink="$AR$73" lockText="1" noThreeD="1"/>
</file>

<file path=xl/ctrlProps/ctrlProp242.xml><?xml version="1.0" encoding="utf-8"?>
<formControlPr xmlns="http://schemas.microsoft.com/office/spreadsheetml/2009/9/main" objectType="CheckBox" fmlaLink="$AS$72" lockText="1" noThreeD="1"/>
</file>

<file path=xl/ctrlProps/ctrlProp243.xml><?xml version="1.0" encoding="utf-8"?>
<formControlPr xmlns="http://schemas.microsoft.com/office/spreadsheetml/2009/9/main" objectType="CheckBox" fmlaLink="$AS$73" lockText="1" noThreeD="1"/>
</file>

<file path=xl/ctrlProps/ctrlProp244.xml><?xml version="1.0" encoding="utf-8"?>
<formControlPr xmlns="http://schemas.microsoft.com/office/spreadsheetml/2009/9/main" objectType="CheckBox" fmlaLink="$AT$72" lockText="1" noThreeD="1"/>
</file>

<file path=xl/ctrlProps/ctrlProp245.xml><?xml version="1.0" encoding="utf-8"?>
<formControlPr xmlns="http://schemas.microsoft.com/office/spreadsheetml/2009/9/main" objectType="CheckBox" fmlaLink="$AT$73" lockText="1" noThreeD="1"/>
</file>

<file path=xl/ctrlProps/ctrlProp246.xml><?xml version="1.0" encoding="utf-8"?>
<formControlPr xmlns="http://schemas.microsoft.com/office/spreadsheetml/2009/9/main" objectType="CheckBox" fmlaLink="$AU$72" lockText="1" noThreeD="1"/>
</file>

<file path=xl/ctrlProps/ctrlProp247.xml><?xml version="1.0" encoding="utf-8"?>
<formControlPr xmlns="http://schemas.microsoft.com/office/spreadsheetml/2009/9/main" objectType="CheckBox" fmlaLink="$AU$73" lockText="1" noThreeD="1"/>
</file>

<file path=xl/ctrlProps/ctrlProp248.xml><?xml version="1.0" encoding="utf-8"?>
<formControlPr xmlns="http://schemas.microsoft.com/office/spreadsheetml/2009/9/main" objectType="CheckBox" fmlaLink="$AV$72" lockText="1" noThreeD="1"/>
</file>

<file path=xl/ctrlProps/ctrlProp249.xml><?xml version="1.0" encoding="utf-8"?>
<formControlPr xmlns="http://schemas.microsoft.com/office/spreadsheetml/2009/9/main" objectType="CheckBox" fmlaLink="$AV$73" lockText="1" noThreeD="1"/>
</file>

<file path=xl/ctrlProps/ctrlProp25.xml><?xml version="1.0" encoding="utf-8"?>
<formControlPr xmlns="http://schemas.microsoft.com/office/spreadsheetml/2009/9/main" objectType="CheckBox" fmlaLink="$L$45" lockText="1" noThreeD="1"/>
</file>

<file path=xl/ctrlProps/ctrlProp26.xml><?xml version="1.0" encoding="utf-8"?>
<formControlPr xmlns="http://schemas.microsoft.com/office/spreadsheetml/2009/9/main" objectType="CheckBox" fmlaLink="$L$47" lockText="1" noThreeD="1"/>
</file>

<file path=xl/ctrlProps/ctrlProp27.xml><?xml version="1.0" encoding="utf-8"?>
<formControlPr xmlns="http://schemas.microsoft.com/office/spreadsheetml/2009/9/main" objectType="CheckBox" fmlaLink="$L$46" lockText="1" noThreeD="1"/>
</file>

<file path=xl/ctrlProps/ctrlProp28.xml><?xml version="1.0" encoding="utf-8"?>
<formControlPr xmlns="http://schemas.microsoft.com/office/spreadsheetml/2009/9/main" objectType="CheckBox" fmlaLink="$M$45" lockText="1" noThreeD="1"/>
</file>

<file path=xl/ctrlProps/ctrlProp29.xml><?xml version="1.0" encoding="utf-8"?>
<formControlPr xmlns="http://schemas.microsoft.com/office/spreadsheetml/2009/9/main" objectType="CheckBox" fmlaLink="$M$46" lockText="1" noThreeD="1"/>
</file>

<file path=xl/ctrlProps/ctrlProp3.xml><?xml version="1.0" encoding="utf-8"?>
<formControlPr xmlns="http://schemas.microsoft.com/office/spreadsheetml/2009/9/main" objectType="CheckBox" checked="Checked" fmlaLink="$L$40" lockText="1" noThreeD="1"/>
</file>

<file path=xl/ctrlProps/ctrlProp30.xml><?xml version="1.0" encoding="utf-8"?>
<formControlPr xmlns="http://schemas.microsoft.com/office/spreadsheetml/2009/9/main" objectType="CheckBox" fmlaLink="$M$47" lockText="1" noThreeD="1"/>
</file>

<file path=xl/ctrlProps/ctrlProp31.xml><?xml version="1.0" encoding="utf-8"?>
<formControlPr xmlns="http://schemas.microsoft.com/office/spreadsheetml/2009/9/main" objectType="CheckBox" fmlaLink="$N$45" lockText="1" noThreeD="1"/>
</file>

<file path=xl/ctrlProps/ctrlProp32.xml><?xml version="1.0" encoding="utf-8"?>
<formControlPr xmlns="http://schemas.microsoft.com/office/spreadsheetml/2009/9/main" objectType="CheckBox" fmlaLink="$N$46" lockText="1" noThreeD="1"/>
</file>

<file path=xl/ctrlProps/ctrlProp33.xml><?xml version="1.0" encoding="utf-8"?>
<formControlPr xmlns="http://schemas.microsoft.com/office/spreadsheetml/2009/9/main" objectType="CheckBox" fmlaLink="$N$47" lockText="1" noThreeD="1"/>
</file>

<file path=xl/ctrlProps/ctrlProp34.xml><?xml version="1.0" encoding="utf-8"?>
<formControlPr xmlns="http://schemas.microsoft.com/office/spreadsheetml/2009/9/main" objectType="CheckBox" fmlaLink="$O$45" lockText="1" noThreeD="1"/>
</file>

<file path=xl/ctrlProps/ctrlProp35.xml><?xml version="1.0" encoding="utf-8"?>
<formControlPr xmlns="http://schemas.microsoft.com/office/spreadsheetml/2009/9/main" objectType="CheckBox" fmlaLink="$O$46" lockText="1" noThreeD="1"/>
</file>

<file path=xl/ctrlProps/ctrlProp36.xml><?xml version="1.0" encoding="utf-8"?>
<formControlPr xmlns="http://schemas.microsoft.com/office/spreadsheetml/2009/9/main" objectType="CheckBox" fmlaLink="$O$47" lockText="1" noThreeD="1"/>
</file>

<file path=xl/ctrlProps/ctrlProp37.xml><?xml version="1.0" encoding="utf-8"?>
<formControlPr xmlns="http://schemas.microsoft.com/office/spreadsheetml/2009/9/main" objectType="CheckBox" fmlaLink="$P$45" lockText="1" noThreeD="1"/>
</file>

<file path=xl/ctrlProps/ctrlProp38.xml><?xml version="1.0" encoding="utf-8"?>
<formControlPr xmlns="http://schemas.microsoft.com/office/spreadsheetml/2009/9/main" objectType="CheckBox" fmlaLink="$P$46" lockText="1" noThreeD="1"/>
</file>

<file path=xl/ctrlProps/ctrlProp39.xml><?xml version="1.0" encoding="utf-8"?>
<formControlPr xmlns="http://schemas.microsoft.com/office/spreadsheetml/2009/9/main" objectType="CheckBox" fmlaLink="$P$47" lockText="1" noThreeD="1"/>
</file>

<file path=xl/ctrlProps/ctrlProp4.xml><?xml version="1.0" encoding="utf-8"?>
<formControlPr xmlns="http://schemas.microsoft.com/office/spreadsheetml/2009/9/main" objectType="CheckBox" fmlaLink="$M$39" lockText="1" noThreeD="1"/>
</file>

<file path=xl/ctrlProps/ctrlProp40.xml><?xml version="1.0" encoding="utf-8"?>
<formControlPr xmlns="http://schemas.microsoft.com/office/spreadsheetml/2009/9/main" objectType="CheckBox" fmlaLink="$Q$45" lockText="1" noThreeD="1"/>
</file>

<file path=xl/ctrlProps/ctrlProp41.xml><?xml version="1.0" encoding="utf-8"?>
<formControlPr xmlns="http://schemas.microsoft.com/office/spreadsheetml/2009/9/main" objectType="CheckBox" fmlaLink="$Q$46" lockText="1" noThreeD="1"/>
</file>

<file path=xl/ctrlProps/ctrlProp42.xml><?xml version="1.0" encoding="utf-8"?>
<formControlPr xmlns="http://schemas.microsoft.com/office/spreadsheetml/2009/9/main" objectType="CheckBox" fmlaLink="$Q$47" lockText="1" noThreeD="1"/>
</file>

<file path=xl/ctrlProps/ctrlProp43.xml><?xml version="1.0" encoding="utf-8"?>
<formControlPr xmlns="http://schemas.microsoft.com/office/spreadsheetml/2009/9/main" objectType="CheckBox" fmlaLink="$R$45" lockText="1" noThreeD="1"/>
</file>

<file path=xl/ctrlProps/ctrlProp44.xml><?xml version="1.0" encoding="utf-8"?>
<formControlPr xmlns="http://schemas.microsoft.com/office/spreadsheetml/2009/9/main" objectType="CheckBox" fmlaLink="$R$46" lockText="1" noThreeD="1"/>
</file>

<file path=xl/ctrlProps/ctrlProp45.xml><?xml version="1.0" encoding="utf-8"?>
<formControlPr xmlns="http://schemas.microsoft.com/office/spreadsheetml/2009/9/main" objectType="CheckBox" fmlaLink="$R$47" lockText="1" noThreeD="1"/>
</file>

<file path=xl/ctrlProps/ctrlProp46.xml><?xml version="1.0" encoding="utf-8"?>
<formControlPr xmlns="http://schemas.microsoft.com/office/spreadsheetml/2009/9/main" objectType="CheckBox" fmlaLink="$S$45" lockText="1" noThreeD="1"/>
</file>

<file path=xl/ctrlProps/ctrlProp47.xml><?xml version="1.0" encoding="utf-8"?>
<formControlPr xmlns="http://schemas.microsoft.com/office/spreadsheetml/2009/9/main" objectType="CheckBox" fmlaLink="$S$46" lockText="1" noThreeD="1"/>
</file>

<file path=xl/ctrlProps/ctrlProp48.xml><?xml version="1.0" encoding="utf-8"?>
<formControlPr xmlns="http://schemas.microsoft.com/office/spreadsheetml/2009/9/main" objectType="CheckBox" fmlaLink="$S$47" lockText="1" noThreeD="1"/>
</file>

<file path=xl/ctrlProps/ctrlProp49.xml><?xml version="1.0" encoding="utf-8"?>
<formControlPr xmlns="http://schemas.microsoft.com/office/spreadsheetml/2009/9/main" objectType="CheckBox" fmlaLink="$V$39" lockText="1" noThreeD="1"/>
</file>

<file path=xl/ctrlProps/ctrlProp5.xml><?xml version="1.0" encoding="utf-8"?>
<formControlPr xmlns="http://schemas.microsoft.com/office/spreadsheetml/2009/9/main" objectType="CheckBox" fmlaLink="$M$40" lockText="1" noThreeD="1"/>
</file>

<file path=xl/ctrlProps/ctrlProp50.xml><?xml version="1.0" encoding="utf-8"?>
<formControlPr xmlns="http://schemas.microsoft.com/office/spreadsheetml/2009/9/main" objectType="CheckBox" fmlaLink="$V$41" lockText="1" noThreeD="1"/>
</file>

<file path=xl/ctrlProps/ctrlProp51.xml><?xml version="1.0" encoding="utf-8"?>
<formControlPr xmlns="http://schemas.microsoft.com/office/spreadsheetml/2009/9/main" objectType="CheckBox" checked="Checked" fmlaLink="$V$40" lockText="1" noThreeD="1"/>
</file>

<file path=xl/ctrlProps/ctrlProp52.xml><?xml version="1.0" encoding="utf-8"?>
<formControlPr xmlns="http://schemas.microsoft.com/office/spreadsheetml/2009/9/main" objectType="CheckBox" fmlaLink="$W$39" lockText="1" noThreeD="1"/>
</file>

<file path=xl/ctrlProps/ctrlProp53.xml><?xml version="1.0" encoding="utf-8"?>
<formControlPr xmlns="http://schemas.microsoft.com/office/spreadsheetml/2009/9/main" objectType="CheckBox" fmlaLink="$W$40" lockText="1" noThreeD="1"/>
</file>

<file path=xl/ctrlProps/ctrlProp54.xml><?xml version="1.0" encoding="utf-8"?>
<formControlPr xmlns="http://schemas.microsoft.com/office/spreadsheetml/2009/9/main" objectType="CheckBox" fmlaLink="$W$41" lockText="1" noThreeD="1"/>
</file>

<file path=xl/ctrlProps/ctrlProp55.xml><?xml version="1.0" encoding="utf-8"?>
<formControlPr xmlns="http://schemas.microsoft.com/office/spreadsheetml/2009/9/main" objectType="CheckBox" fmlaLink="$X$39" lockText="1" noThreeD="1"/>
</file>

<file path=xl/ctrlProps/ctrlProp56.xml><?xml version="1.0" encoding="utf-8"?>
<formControlPr xmlns="http://schemas.microsoft.com/office/spreadsheetml/2009/9/main" objectType="CheckBox" fmlaLink="$X$40" lockText="1" noThreeD="1"/>
</file>

<file path=xl/ctrlProps/ctrlProp57.xml><?xml version="1.0" encoding="utf-8"?>
<formControlPr xmlns="http://schemas.microsoft.com/office/spreadsheetml/2009/9/main" objectType="CheckBox" fmlaLink="$X$41" lockText="1" noThreeD="1"/>
</file>

<file path=xl/ctrlProps/ctrlProp58.xml><?xml version="1.0" encoding="utf-8"?>
<formControlPr xmlns="http://schemas.microsoft.com/office/spreadsheetml/2009/9/main" objectType="CheckBox" fmlaLink="$Y$39" lockText="1" noThreeD="1"/>
</file>

<file path=xl/ctrlProps/ctrlProp59.xml><?xml version="1.0" encoding="utf-8"?>
<formControlPr xmlns="http://schemas.microsoft.com/office/spreadsheetml/2009/9/main" objectType="CheckBox" fmlaLink="$Y$40" lockText="1" noThreeD="1"/>
</file>

<file path=xl/ctrlProps/ctrlProp6.xml><?xml version="1.0" encoding="utf-8"?>
<formControlPr xmlns="http://schemas.microsoft.com/office/spreadsheetml/2009/9/main" objectType="CheckBox" fmlaLink="$M$41" lockText="1" noThreeD="1"/>
</file>

<file path=xl/ctrlProps/ctrlProp60.xml><?xml version="1.0" encoding="utf-8"?>
<formControlPr xmlns="http://schemas.microsoft.com/office/spreadsheetml/2009/9/main" objectType="CheckBox" fmlaLink="$Y$41" lockText="1" noThreeD="1"/>
</file>

<file path=xl/ctrlProps/ctrlProp61.xml><?xml version="1.0" encoding="utf-8"?>
<formControlPr xmlns="http://schemas.microsoft.com/office/spreadsheetml/2009/9/main" objectType="CheckBox" fmlaLink="$Z$39" lockText="1" noThreeD="1"/>
</file>

<file path=xl/ctrlProps/ctrlProp62.xml><?xml version="1.0" encoding="utf-8"?>
<formControlPr xmlns="http://schemas.microsoft.com/office/spreadsheetml/2009/9/main" objectType="CheckBox" fmlaLink="$Z$40" lockText="1" noThreeD="1"/>
</file>

<file path=xl/ctrlProps/ctrlProp63.xml><?xml version="1.0" encoding="utf-8"?>
<formControlPr xmlns="http://schemas.microsoft.com/office/spreadsheetml/2009/9/main" objectType="CheckBox" fmlaLink="$Z$41" lockText="1" noThreeD="1"/>
</file>

<file path=xl/ctrlProps/ctrlProp64.xml><?xml version="1.0" encoding="utf-8"?>
<formControlPr xmlns="http://schemas.microsoft.com/office/spreadsheetml/2009/9/main" objectType="CheckBox" fmlaLink="$AA$39" lockText="1" noThreeD="1"/>
</file>

<file path=xl/ctrlProps/ctrlProp65.xml><?xml version="1.0" encoding="utf-8"?>
<formControlPr xmlns="http://schemas.microsoft.com/office/spreadsheetml/2009/9/main" objectType="CheckBox" fmlaLink="$AA$40" lockText="1" noThreeD="1"/>
</file>

<file path=xl/ctrlProps/ctrlProp66.xml><?xml version="1.0" encoding="utf-8"?>
<formControlPr xmlns="http://schemas.microsoft.com/office/spreadsheetml/2009/9/main" objectType="CheckBox" fmlaLink="$AA$41" lockText="1" noThreeD="1"/>
</file>

<file path=xl/ctrlProps/ctrlProp67.xml><?xml version="1.0" encoding="utf-8"?>
<formControlPr xmlns="http://schemas.microsoft.com/office/spreadsheetml/2009/9/main" objectType="CheckBox" fmlaLink="$AB$39" lockText="1" noThreeD="1"/>
</file>

<file path=xl/ctrlProps/ctrlProp68.xml><?xml version="1.0" encoding="utf-8"?>
<formControlPr xmlns="http://schemas.microsoft.com/office/spreadsheetml/2009/9/main" objectType="CheckBox" fmlaLink="$AB$40" lockText="1" noThreeD="1"/>
</file>

<file path=xl/ctrlProps/ctrlProp69.xml><?xml version="1.0" encoding="utf-8"?>
<formControlPr xmlns="http://schemas.microsoft.com/office/spreadsheetml/2009/9/main" objectType="CheckBox" fmlaLink="$AB$41" lockText="1" noThreeD="1"/>
</file>

<file path=xl/ctrlProps/ctrlProp7.xml><?xml version="1.0" encoding="utf-8"?>
<formControlPr xmlns="http://schemas.microsoft.com/office/spreadsheetml/2009/9/main" objectType="CheckBox" fmlaLink="$N$39" lockText="1" noThreeD="1"/>
</file>

<file path=xl/ctrlProps/ctrlProp70.xml><?xml version="1.0" encoding="utf-8"?>
<formControlPr xmlns="http://schemas.microsoft.com/office/spreadsheetml/2009/9/main" objectType="CheckBox" fmlaLink="$AC$39" lockText="1" noThreeD="1"/>
</file>

<file path=xl/ctrlProps/ctrlProp71.xml><?xml version="1.0" encoding="utf-8"?>
<formControlPr xmlns="http://schemas.microsoft.com/office/spreadsheetml/2009/9/main" objectType="CheckBox" fmlaLink="$AC$40" lockText="1" noThreeD="1"/>
</file>

<file path=xl/ctrlProps/ctrlProp72.xml><?xml version="1.0" encoding="utf-8"?>
<formControlPr xmlns="http://schemas.microsoft.com/office/spreadsheetml/2009/9/main" objectType="CheckBox" fmlaLink="$AC$41" lockText="1" noThreeD="1"/>
</file>

<file path=xl/ctrlProps/ctrlProp73.xml><?xml version="1.0" encoding="utf-8"?>
<formControlPr xmlns="http://schemas.microsoft.com/office/spreadsheetml/2009/9/main" objectType="CheckBox" fmlaLink="$V$45" lockText="1" noThreeD="1"/>
</file>

<file path=xl/ctrlProps/ctrlProp74.xml><?xml version="1.0" encoding="utf-8"?>
<formControlPr xmlns="http://schemas.microsoft.com/office/spreadsheetml/2009/9/main" objectType="CheckBox" fmlaLink="$V$47" lockText="1" noThreeD="1"/>
</file>

<file path=xl/ctrlProps/ctrlProp75.xml><?xml version="1.0" encoding="utf-8"?>
<formControlPr xmlns="http://schemas.microsoft.com/office/spreadsheetml/2009/9/main" objectType="CheckBox" fmlaLink="$V$46" lockText="1" noThreeD="1"/>
</file>

<file path=xl/ctrlProps/ctrlProp76.xml><?xml version="1.0" encoding="utf-8"?>
<formControlPr xmlns="http://schemas.microsoft.com/office/spreadsheetml/2009/9/main" objectType="CheckBox" fmlaLink="$W$45" lockText="1" noThreeD="1"/>
</file>

<file path=xl/ctrlProps/ctrlProp77.xml><?xml version="1.0" encoding="utf-8"?>
<formControlPr xmlns="http://schemas.microsoft.com/office/spreadsheetml/2009/9/main" objectType="CheckBox" fmlaLink="$W$46" lockText="1" noThreeD="1"/>
</file>

<file path=xl/ctrlProps/ctrlProp78.xml><?xml version="1.0" encoding="utf-8"?>
<formControlPr xmlns="http://schemas.microsoft.com/office/spreadsheetml/2009/9/main" objectType="CheckBox" fmlaLink="$W$47" lockText="1" noThreeD="1"/>
</file>

<file path=xl/ctrlProps/ctrlProp79.xml><?xml version="1.0" encoding="utf-8"?>
<formControlPr xmlns="http://schemas.microsoft.com/office/spreadsheetml/2009/9/main" objectType="CheckBox" fmlaLink="$X$45" lockText="1" noThreeD="1"/>
</file>

<file path=xl/ctrlProps/ctrlProp8.xml><?xml version="1.0" encoding="utf-8"?>
<formControlPr xmlns="http://schemas.microsoft.com/office/spreadsheetml/2009/9/main" objectType="CheckBox" fmlaLink="$N$40" lockText="1" noThreeD="1"/>
</file>

<file path=xl/ctrlProps/ctrlProp80.xml><?xml version="1.0" encoding="utf-8"?>
<formControlPr xmlns="http://schemas.microsoft.com/office/spreadsheetml/2009/9/main" objectType="CheckBox" fmlaLink="$X$46" lockText="1" noThreeD="1"/>
</file>

<file path=xl/ctrlProps/ctrlProp81.xml><?xml version="1.0" encoding="utf-8"?>
<formControlPr xmlns="http://schemas.microsoft.com/office/spreadsheetml/2009/9/main" objectType="CheckBox" fmlaLink="$X$47" lockText="1" noThreeD="1"/>
</file>

<file path=xl/ctrlProps/ctrlProp82.xml><?xml version="1.0" encoding="utf-8"?>
<formControlPr xmlns="http://schemas.microsoft.com/office/spreadsheetml/2009/9/main" objectType="CheckBox" fmlaLink="$Y$45" lockText="1" noThreeD="1"/>
</file>

<file path=xl/ctrlProps/ctrlProp83.xml><?xml version="1.0" encoding="utf-8"?>
<formControlPr xmlns="http://schemas.microsoft.com/office/spreadsheetml/2009/9/main" objectType="CheckBox" fmlaLink="$Y$46" lockText="1" noThreeD="1"/>
</file>

<file path=xl/ctrlProps/ctrlProp84.xml><?xml version="1.0" encoding="utf-8"?>
<formControlPr xmlns="http://schemas.microsoft.com/office/spreadsheetml/2009/9/main" objectType="CheckBox" fmlaLink="$Y$47" lockText="1" noThreeD="1"/>
</file>

<file path=xl/ctrlProps/ctrlProp85.xml><?xml version="1.0" encoding="utf-8"?>
<formControlPr xmlns="http://schemas.microsoft.com/office/spreadsheetml/2009/9/main" objectType="CheckBox" fmlaLink="$Z$45" lockText="1" noThreeD="1"/>
</file>

<file path=xl/ctrlProps/ctrlProp86.xml><?xml version="1.0" encoding="utf-8"?>
<formControlPr xmlns="http://schemas.microsoft.com/office/spreadsheetml/2009/9/main" objectType="CheckBox" fmlaLink="$Z$46" lockText="1" noThreeD="1"/>
</file>

<file path=xl/ctrlProps/ctrlProp87.xml><?xml version="1.0" encoding="utf-8"?>
<formControlPr xmlns="http://schemas.microsoft.com/office/spreadsheetml/2009/9/main" objectType="CheckBox" fmlaLink="$Z$47" lockText="1" noThreeD="1"/>
</file>

<file path=xl/ctrlProps/ctrlProp88.xml><?xml version="1.0" encoding="utf-8"?>
<formControlPr xmlns="http://schemas.microsoft.com/office/spreadsheetml/2009/9/main" objectType="CheckBox" fmlaLink="$AA$45" lockText="1" noThreeD="1"/>
</file>

<file path=xl/ctrlProps/ctrlProp89.xml><?xml version="1.0" encoding="utf-8"?>
<formControlPr xmlns="http://schemas.microsoft.com/office/spreadsheetml/2009/9/main" objectType="CheckBox" fmlaLink="$AA$46" lockText="1" noThreeD="1"/>
</file>

<file path=xl/ctrlProps/ctrlProp9.xml><?xml version="1.0" encoding="utf-8"?>
<formControlPr xmlns="http://schemas.microsoft.com/office/spreadsheetml/2009/9/main" objectType="CheckBox" fmlaLink="$N$41" lockText="1" noThreeD="1"/>
</file>

<file path=xl/ctrlProps/ctrlProp90.xml><?xml version="1.0" encoding="utf-8"?>
<formControlPr xmlns="http://schemas.microsoft.com/office/spreadsheetml/2009/9/main" objectType="CheckBox" fmlaLink="$AA$47" lockText="1" noThreeD="1"/>
</file>

<file path=xl/ctrlProps/ctrlProp91.xml><?xml version="1.0" encoding="utf-8"?>
<formControlPr xmlns="http://schemas.microsoft.com/office/spreadsheetml/2009/9/main" objectType="CheckBox" fmlaLink="$AB$45" lockText="1" noThreeD="1"/>
</file>

<file path=xl/ctrlProps/ctrlProp92.xml><?xml version="1.0" encoding="utf-8"?>
<formControlPr xmlns="http://schemas.microsoft.com/office/spreadsheetml/2009/9/main" objectType="CheckBox" fmlaLink="$AB$46" lockText="1" noThreeD="1"/>
</file>

<file path=xl/ctrlProps/ctrlProp93.xml><?xml version="1.0" encoding="utf-8"?>
<formControlPr xmlns="http://schemas.microsoft.com/office/spreadsheetml/2009/9/main" objectType="CheckBox" fmlaLink="$AB$47" lockText="1" noThreeD="1"/>
</file>

<file path=xl/ctrlProps/ctrlProp94.xml><?xml version="1.0" encoding="utf-8"?>
<formControlPr xmlns="http://schemas.microsoft.com/office/spreadsheetml/2009/9/main" objectType="CheckBox" fmlaLink="$AC$45" lockText="1" noThreeD="1"/>
</file>

<file path=xl/ctrlProps/ctrlProp95.xml><?xml version="1.0" encoding="utf-8"?>
<formControlPr xmlns="http://schemas.microsoft.com/office/spreadsheetml/2009/9/main" objectType="CheckBox" fmlaLink="$AC$46" lockText="1" noThreeD="1"/>
</file>

<file path=xl/ctrlProps/ctrlProp96.xml><?xml version="1.0" encoding="utf-8"?>
<formControlPr xmlns="http://schemas.microsoft.com/office/spreadsheetml/2009/9/main" objectType="CheckBox" fmlaLink="$AC$47" lockText="1" noThreeD="1"/>
</file>

<file path=xl/ctrlProps/ctrlProp97.xml><?xml version="1.0" encoding="utf-8"?>
<formControlPr xmlns="http://schemas.microsoft.com/office/spreadsheetml/2009/9/main" objectType="CheckBox" checked="Checked" fmlaLink="$W$31" lockText="1" noThreeD="1"/>
</file>

<file path=xl/ctrlProps/ctrlProp98.xml><?xml version="1.0" encoding="utf-8"?>
<formControlPr xmlns="http://schemas.microsoft.com/office/spreadsheetml/2009/9/main" objectType="CheckBox" fmlaLink="$W$49" lockText="1" noThreeD="1"/>
</file>

<file path=xl/ctrlProps/ctrlProp99.xml><?xml version="1.0" encoding="utf-8"?>
<formControlPr xmlns="http://schemas.microsoft.com/office/spreadsheetml/2009/9/main" objectType="CheckBox" checked="Checked" fmlaLink="$M$3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google.it/imgres?imgurl=https://upload.wikimedia.org/wikipedia/commons/thumb/0/00/Huawei.svg/1200px-Huawei.svg.png&amp;imgrefurl=https://it.wikipedia.org/wiki/Huawei&amp;docid=oRhb1Q9ig0134M&amp;tbnid=zkB1S99tVe8wiM:&amp;vet=10ahUKEwi6ycHt39vWAhXSfFAKHRvuAAAQMwhRKAswCw..i&amp;w=1200&amp;h=1200&amp;bih=591&amp;biw=1316&amp;q=huawei&amp;ved=0ahUKEwi6ycHt39vWAhXSfFAKHRvuAAAQMwhRKAswCw&amp;iact=mrc&amp;uact=8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784860</xdr:colOff>
      <xdr:row>17</xdr:row>
      <xdr:rowOff>83820</xdr:rowOff>
    </xdr:from>
    <xdr:to>
      <xdr:col>1</xdr:col>
      <xdr:colOff>1412952</xdr:colOff>
      <xdr:row>20</xdr:row>
      <xdr:rowOff>75180</xdr:rowOff>
    </xdr:to>
    <xdr:pic>
      <xdr:nvPicPr>
        <xdr:cNvPr id="4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735" y="3631883"/>
          <a:ext cx="628092" cy="527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17</xdr:row>
      <xdr:rowOff>88446</xdr:rowOff>
    </xdr:from>
    <xdr:to>
      <xdr:col>4</xdr:col>
      <xdr:colOff>405318</xdr:colOff>
      <xdr:row>20</xdr:row>
      <xdr:rowOff>90420</xdr:rowOff>
    </xdr:to>
    <xdr:pic>
      <xdr:nvPicPr>
        <xdr:cNvPr id="5" name="Immagin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12671"/>
          <a:ext cx="1738818" cy="54489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1143000</xdr:colOff>
      <xdr:row>17</xdr:row>
      <xdr:rowOff>108449</xdr:rowOff>
    </xdr:from>
    <xdr:to>
      <xdr:col>6</xdr:col>
      <xdr:colOff>1078366</xdr:colOff>
      <xdr:row>20</xdr:row>
      <xdr:rowOff>82800</xdr:rowOff>
    </xdr:to>
    <xdr:pic>
      <xdr:nvPicPr>
        <xdr:cNvPr id="6" name="Immagin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32674"/>
          <a:ext cx="1826078" cy="517276"/>
        </a:xfrm>
        <a:prstGeom prst="rect">
          <a:avLst/>
        </a:prstGeom>
      </xdr:spPr>
    </xdr:pic>
    <xdr:clientData/>
  </xdr:twoCellAnchor>
  <xdr:twoCellAnchor>
    <xdr:from>
      <xdr:col>12</xdr:col>
      <xdr:colOff>7327</xdr:colOff>
      <xdr:row>74</xdr:row>
      <xdr:rowOff>7327</xdr:rowOff>
    </xdr:from>
    <xdr:to>
      <xdr:col>17</xdr:col>
      <xdr:colOff>60613</xdr:colOff>
      <xdr:row>78</xdr:row>
      <xdr:rowOff>43295</xdr:rowOff>
    </xdr:to>
    <xdr:cxnSp macro="">
      <xdr:nvCxnSpPr>
        <xdr:cNvPr id="7" name="Connettore 2 9"/>
        <xdr:cNvCxnSpPr/>
      </xdr:nvCxnSpPr>
      <xdr:spPr>
        <a:xfrm>
          <a:off x="9930645" y="13905168"/>
          <a:ext cx="1135673" cy="763332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4030</xdr:colOff>
      <xdr:row>74</xdr:row>
      <xdr:rowOff>5862</xdr:rowOff>
    </xdr:from>
    <xdr:to>
      <xdr:col>23</xdr:col>
      <xdr:colOff>34636</xdr:colOff>
      <xdr:row>78</xdr:row>
      <xdr:rowOff>34636</xdr:rowOff>
    </xdr:to>
    <xdr:cxnSp macro="">
      <xdr:nvCxnSpPr>
        <xdr:cNvPr id="8" name="Connettore 2 261"/>
        <xdr:cNvCxnSpPr/>
      </xdr:nvCxnSpPr>
      <xdr:spPr>
        <a:xfrm>
          <a:off x="11226212" y="13903703"/>
          <a:ext cx="1251538" cy="756138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4030</xdr:colOff>
      <xdr:row>74</xdr:row>
      <xdr:rowOff>733</xdr:rowOff>
    </xdr:from>
    <xdr:to>
      <xdr:col>23</xdr:col>
      <xdr:colOff>43295</xdr:colOff>
      <xdr:row>78</xdr:row>
      <xdr:rowOff>43295</xdr:rowOff>
    </xdr:to>
    <xdr:cxnSp macro="">
      <xdr:nvCxnSpPr>
        <xdr:cNvPr id="9" name="Connettore 2 263"/>
        <xdr:cNvCxnSpPr/>
      </xdr:nvCxnSpPr>
      <xdr:spPr>
        <a:xfrm>
          <a:off x="12230666" y="13898574"/>
          <a:ext cx="255743" cy="769926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74</xdr:row>
      <xdr:rowOff>19050</xdr:rowOff>
    </xdr:from>
    <xdr:to>
      <xdr:col>29</xdr:col>
      <xdr:colOff>207818</xdr:colOff>
      <xdr:row>78</xdr:row>
      <xdr:rowOff>43295</xdr:rowOff>
    </xdr:to>
    <xdr:cxnSp macro="">
      <xdr:nvCxnSpPr>
        <xdr:cNvPr id="10" name="Connettore 2 265"/>
        <xdr:cNvCxnSpPr/>
      </xdr:nvCxnSpPr>
      <xdr:spPr>
        <a:xfrm>
          <a:off x="13525500" y="13916891"/>
          <a:ext cx="424295" cy="751609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200025</xdr:colOff>
      <xdr:row>74</xdr:row>
      <xdr:rowOff>19050</xdr:rowOff>
    </xdr:from>
    <xdr:to>
      <xdr:col>32</xdr:col>
      <xdr:colOff>0</xdr:colOff>
      <xdr:row>78</xdr:row>
      <xdr:rowOff>47625</xdr:rowOff>
    </xdr:to>
    <xdr:cxnSp macro="">
      <xdr:nvCxnSpPr>
        <xdr:cNvPr id="11" name="Connettore 2 267"/>
        <xdr:cNvCxnSpPr/>
      </xdr:nvCxnSpPr>
      <xdr:spPr>
        <a:xfrm flipH="1">
          <a:off x="13982700" y="13858875"/>
          <a:ext cx="523875" cy="75247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34636</xdr:colOff>
      <xdr:row>74</xdr:row>
      <xdr:rowOff>7327</xdr:rowOff>
    </xdr:from>
    <xdr:to>
      <xdr:col>38</xdr:col>
      <xdr:colOff>7330</xdr:colOff>
      <xdr:row>78</xdr:row>
      <xdr:rowOff>43295</xdr:rowOff>
    </xdr:to>
    <xdr:cxnSp macro="">
      <xdr:nvCxnSpPr>
        <xdr:cNvPr id="12" name="Connettore 2 271"/>
        <xdr:cNvCxnSpPr/>
      </xdr:nvCxnSpPr>
      <xdr:spPr>
        <a:xfrm flipH="1">
          <a:off x="15361227" y="13905168"/>
          <a:ext cx="405648" cy="763332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43295</xdr:colOff>
      <xdr:row>74</xdr:row>
      <xdr:rowOff>7327</xdr:rowOff>
    </xdr:from>
    <xdr:to>
      <xdr:col>42</xdr:col>
      <xdr:colOff>7330</xdr:colOff>
      <xdr:row>78</xdr:row>
      <xdr:rowOff>17318</xdr:rowOff>
    </xdr:to>
    <xdr:cxnSp macro="">
      <xdr:nvCxnSpPr>
        <xdr:cNvPr id="13" name="Connettore 2 274"/>
        <xdr:cNvCxnSpPr/>
      </xdr:nvCxnSpPr>
      <xdr:spPr>
        <a:xfrm flipH="1">
          <a:off x="15369886" y="13905168"/>
          <a:ext cx="1332171" cy="73735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42</xdr:col>
      <xdr:colOff>77932</xdr:colOff>
      <xdr:row>74</xdr:row>
      <xdr:rowOff>7327</xdr:rowOff>
    </xdr:from>
    <xdr:to>
      <xdr:col>48</xdr:col>
      <xdr:colOff>14657</xdr:colOff>
      <xdr:row>77</xdr:row>
      <xdr:rowOff>173181</xdr:rowOff>
    </xdr:to>
    <xdr:cxnSp macro="">
      <xdr:nvCxnSpPr>
        <xdr:cNvPr id="14" name="Connettore 2 278"/>
        <xdr:cNvCxnSpPr/>
      </xdr:nvCxnSpPr>
      <xdr:spPr>
        <a:xfrm flipH="1">
          <a:off x="16772659" y="13905168"/>
          <a:ext cx="1235589" cy="711377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37</xdr:row>
      <xdr:rowOff>123825</xdr:rowOff>
    </xdr:to>
    <xdr:sp macro="" textlink="">
      <xdr:nvSpPr>
        <xdr:cNvPr id="2304" name="AutoShape 256" descr="Risultati immagini per huawei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6648450" y="69627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714374</xdr:colOff>
      <xdr:row>35</xdr:row>
      <xdr:rowOff>59531</xdr:rowOff>
    </xdr:from>
    <xdr:to>
      <xdr:col>0</xdr:col>
      <xdr:colOff>1621505</xdr:colOff>
      <xdr:row>40</xdr:row>
      <xdr:rowOff>59531</xdr:rowOff>
    </xdr:to>
    <xdr:pic>
      <xdr:nvPicPr>
        <xdr:cNvPr id="2305" name="Picture 257" descr="https://upload.wikimedia.org/wikipedia/commons/thumb/0/00/Huawei.svg/1200px-Huawei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4374" y="6822281"/>
          <a:ext cx="907131" cy="89296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171450</xdr:rowOff>
        </xdr:from>
        <xdr:to>
          <xdr:col>12</xdr:col>
          <xdr:colOff>28575</xdr:colOff>
          <xdr:row>39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161925</xdr:rowOff>
        </xdr:from>
        <xdr:to>
          <xdr:col>12</xdr:col>
          <xdr:colOff>28575</xdr:colOff>
          <xdr:row>41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171450</xdr:rowOff>
        </xdr:from>
        <xdr:to>
          <xdr:col>12</xdr:col>
          <xdr:colOff>28575</xdr:colOff>
          <xdr:row>40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171450</xdr:rowOff>
        </xdr:from>
        <xdr:to>
          <xdr:col>13</xdr:col>
          <xdr:colOff>28575</xdr:colOff>
          <xdr:row>39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161925</xdr:rowOff>
        </xdr:from>
        <xdr:to>
          <xdr:col>13</xdr:col>
          <xdr:colOff>28575</xdr:colOff>
          <xdr:row>40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39</xdr:row>
          <xdr:rowOff>152400</xdr:rowOff>
        </xdr:from>
        <xdr:to>
          <xdr:col>13</xdr:col>
          <xdr:colOff>28575</xdr:colOff>
          <xdr:row>41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171450</xdr:rowOff>
        </xdr:from>
        <xdr:to>
          <xdr:col>14</xdr:col>
          <xdr:colOff>38100</xdr:colOff>
          <xdr:row>39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161925</xdr:rowOff>
        </xdr:from>
        <xdr:to>
          <xdr:col>14</xdr:col>
          <xdr:colOff>38100</xdr:colOff>
          <xdr:row>40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152400</xdr:rowOff>
        </xdr:from>
        <xdr:to>
          <xdr:col>14</xdr:col>
          <xdr:colOff>38100</xdr:colOff>
          <xdr:row>41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171450</xdr:rowOff>
        </xdr:from>
        <xdr:to>
          <xdr:col>15</xdr:col>
          <xdr:colOff>19050</xdr:colOff>
          <xdr:row>39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161925</xdr:rowOff>
        </xdr:from>
        <xdr:to>
          <xdr:col>15</xdr:col>
          <xdr:colOff>19050</xdr:colOff>
          <xdr:row>40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152400</xdr:rowOff>
        </xdr:from>
        <xdr:to>
          <xdr:col>15</xdr:col>
          <xdr:colOff>19050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171450</xdr:rowOff>
        </xdr:from>
        <xdr:to>
          <xdr:col>16</xdr:col>
          <xdr:colOff>28575</xdr:colOff>
          <xdr:row>39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161925</xdr:rowOff>
        </xdr:from>
        <xdr:to>
          <xdr:col>16</xdr:col>
          <xdr:colOff>28575</xdr:colOff>
          <xdr:row>40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39</xdr:row>
          <xdr:rowOff>152400</xdr:rowOff>
        </xdr:from>
        <xdr:to>
          <xdr:col>16</xdr:col>
          <xdr:colOff>28575</xdr:colOff>
          <xdr:row>41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171450</xdr:rowOff>
        </xdr:from>
        <xdr:to>
          <xdr:col>17</xdr:col>
          <xdr:colOff>28575</xdr:colOff>
          <xdr:row>39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161925</xdr:rowOff>
        </xdr:from>
        <xdr:to>
          <xdr:col>17</xdr:col>
          <xdr:colOff>28575</xdr:colOff>
          <xdr:row>40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152400</xdr:rowOff>
        </xdr:from>
        <xdr:to>
          <xdr:col>17</xdr:col>
          <xdr:colOff>28575</xdr:colOff>
          <xdr:row>41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171450</xdr:rowOff>
        </xdr:from>
        <xdr:to>
          <xdr:col>18</xdr:col>
          <xdr:colOff>28575</xdr:colOff>
          <xdr:row>39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161925</xdr:rowOff>
        </xdr:from>
        <xdr:to>
          <xdr:col>18</xdr:col>
          <xdr:colOff>28575</xdr:colOff>
          <xdr:row>40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152400</xdr:rowOff>
        </xdr:from>
        <xdr:to>
          <xdr:col>18</xdr:col>
          <xdr:colOff>28575</xdr:colOff>
          <xdr:row>41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171450</xdr:rowOff>
        </xdr:from>
        <xdr:to>
          <xdr:col>19</xdr:col>
          <xdr:colOff>19050</xdr:colOff>
          <xdr:row>39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38</xdr:row>
          <xdr:rowOff>161925</xdr:rowOff>
        </xdr:from>
        <xdr:to>
          <xdr:col>19</xdr:col>
          <xdr:colOff>28575</xdr:colOff>
          <xdr:row>40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39</xdr:row>
          <xdr:rowOff>152400</xdr:rowOff>
        </xdr:from>
        <xdr:to>
          <xdr:col>19</xdr:col>
          <xdr:colOff>19050</xdr:colOff>
          <xdr:row>41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171450</xdr:rowOff>
        </xdr:from>
        <xdr:to>
          <xdr:col>12</xdr:col>
          <xdr:colOff>38100</xdr:colOff>
          <xdr:row>45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45</xdr:row>
          <xdr:rowOff>161925</xdr:rowOff>
        </xdr:from>
        <xdr:to>
          <xdr:col>12</xdr:col>
          <xdr:colOff>38100</xdr:colOff>
          <xdr:row>47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171450</xdr:rowOff>
        </xdr:from>
        <xdr:to>
          <xdr:col>12</xdr:col>
          <xdr:colOff>38100</xdr:colOff>
          <xdr:row>46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171450</xdr:rowOff>
        </xdr:from>
        <xdr:to>
          <xdr:col>13</xdr:col>
          <xdr:colOff>38100</xdr:colOff>
          <xdr:row>45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161925</xdr:rowOff>
        </xdr:from>
        <xdr:to>
          <xdr:col>13</xdr:col>
          <xdr:colOff>38100</xdr:colOff>
          <xdr:row>46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45</xdr:row>
          <xdr:rowOff>152400</xdr:rowOff>
        </xdr:from>
        <xdr:to>
          <xdr:col>13</xdr:col>
          <xdr:colOff>38100</xdr:colOff>
          <xdr:row>47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171450</xdr:rowOff>
        </xdr:from>
        <xdr:to>
          <xdr:col>14</xdr:col>
          <xdr:colOff>57150</xdr:colOff>
          <xdr:row>45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161925</xdr:rowOff>
        </xdr:from>
        <xdr:to>
          <xdr:col>14</xdr:col>
          <xdr:colOff>57150</xdr:colOff>
          <xdr:row>46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152400</xdr:rowOff>
        </xdr:from>
        <xdr:to>
          <xdr:col>14</xdr:col>
          <xdr:colOff>57150</xdr:colOff>
          <xdr:row>47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171450</xdr:rowOff>
        </xdr:from>
        <xdr:to>
          <xdr:col>15</xdr:col>
          <xdr:colOff>38100</xdr:colOff>
          <xdr:row>45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161925</xdr:rowOff>
        </xdr:from>
        <xdr:to>
          <xdr:col>15</xdr:col>
          <xdr:colOff>38100</xdr:colOff>
          <xdr:row>46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152400</xdr:rowOff>
        </xdr:from>
        <xdr:to>
          <xdr:col>15</xdr:col>
          <xdr:colOff>38100</xdr:colOff>
          <xdr:row>47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171450</xdr:rowOff>
        </xdr:from>
        <xdr:to>
          <xdr:col>16</xdr:col>
          <xdr:colOff>38100</xdr:colOff>
          <xdr:row>45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161925</xdr:rowOff>
        </xdr:from>
        <xdr:to>
          <xdr:col>16</xdr:col>
          <xdr:colOff>38100</xdr:colOff>
          <xdr:row>46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45</xdr:row>
          <xdr:rowOff>152400</xdr:rowOff>
        </xdr:from>
        <xdr:to>
          <xdr:col>16</xdr:col>
          <xdr:colOff>38100</xdr:colOff>
          <xdr:row>47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171450</xdr:rowOff>
        </xdr:from>
        <xdr:to>
          <xdr:col>17</xdr:col>
          <xdr:colOff>38100</xdr:colOff>
          <xdr:row>45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161925</xdr:rowOff>
        </xdr:from>
        <xdr:to>
          <xdr:col>17</xdr:col>
          <xdr:colOff>38100</xdr:colOff>
          <xdr:row>46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152400</xdr:rowOff>
        </xdr:from>
        <xdr:to>
          <xdr:col>17</xdr:col>
          <xdr:colOff>38100</xdr:colOff>
          <xdr:row>47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171450</xdr:rowOff>
        </xdr:from>
        <xdr:to>
          <xdr:col>18</xdr:col>
          <xdr:colOff>38100</xdr:colOff>
          <xdr:row>45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161925</xdr:rowOff>
        </xdr:from>
        <xdr:to>
          <xdr:col>18</xdr:col>
          <xdr:colOff>38100</xdr:colOff>
          <xdr:row>46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45</xdr:row>
          <xdr:rowOff>152400</xdr:rowOff>
        </xdr:from>
        <xdr:to>
          <xdr:col>18</xdr:col>
          <xdr:colOff>38100</xdr:colOff>
          <xdr:row>47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171450</xdr:rowOff>
        </xdr:from>
        <xdr:to>
          <xdr:col>19</xdr:col>
          <xdr:colOff>28575</xdr:colOff>
          <xdr:row>45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161925</xdr:rowOff>
        </xdr:from>
        <xdr:to>
          <xdr:col>19</xdr:col>
          <xdr:colOff>28575</xdr:colOff>
          <xdr:row>46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</xdr:row>
          <xdr:rowOff>152400</xdr:rowOff>
        </xdr:from>
        <xdr:to>
          <xdr:col>19</xdr:col>
          <xdr:colOff>19050</xdr:colOff>
          <xdr:row>47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37</xdr:row>
          <xdr:rowOff>171450</xdr:rowOff>
        </xdr:from>
        <xdr:to>
          <xdr:col>22</xdr:col>
          <xdr:colOff>38100</xdr:colOff>
          <xdr:row>39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39</xdr:row>
          <xdr:rowOff>161925</xdr:rowOff>
        </xdr:from>
        <xdr:to>
          <xdr:col>22</xdr:col>
          <xdr:colOff>38100</xdr:colOff>
          <xdr:row>41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171450</xdr:rowOff>
        </xdr:from>
        <xdr:to>
          <xdr:col>22</xdr:col>
          <xdr:colOff>38100</xdr:colOff>
          <xdr:row>40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171450</xdr:rowOff>
        </xdr:from>
        <xdr:to>
          <xdr:col>23</xdr:col>
          <xdr:colOff>38100</xdr:colOff>
          <xdr:row>39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161925</xdr:rowOff>
        </xdr:from>
        <xdr:to>
          <xdr:col>23</xdr:col>
          <xdr:colOff>38100</xdr:colOff>
          <xdr:row>40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39</xdr:row>
          <xdr:rowOff>152400</xdr:rowOff>
        </xdr:from>
        <xdr:to>
          <xdr:col>23</xdr:col>
          <xdr:colOff>38100</xdr:colOff>
          <xdr:row>41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37</xdr:row>
          <xdr:rowOff>171450</xdr:rowOff>
        </xdr:from>
        <xdr:to>
          <xdr:col>24</xdr:col>
          <xdr:colOff>57150</xdr:colOff>
          <xdr:row>39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38</xdr:row>
          <xdr:rowOff>161925</xdr:rowOff>
        </xdr:from>
        <xdr:to>
          <xdr:col>24</xdr:col>
          <xdr:colOff>57150</xdr:colOff>
          <xdr:row>40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39</xdr:row>
          <xdr:rowOff>152400</xdr:rowOff>
        </xdr:from>
        <xdr:to>
          <xdr:col>24</xdr:col>
          <xdr:colOff>57150</xdr:colOff>
          <xdr:row>41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171450</xdr:rowOff>
        </xdr:from>
        <xdr:to>
          <xdr:col>25</xdr:col>
          <xdr:colOff>38100</xdr:colOff>
          <xdr:row>39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38</xdr:row>
          <xdr:rowOff>161925</xdr:rowOff>
        </xdr:from>
        <xdr:to>
          <xdr:col>25</xdr:col>
          <xdr:colOff>38100</xdr:colOff>
          <xdr:row>40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39</xdr:row>
          <xdr:rowOff>152400</xdr:rowOff>
        </xdr:from>
        <xdr:to>
          <xdr:col>25</xdr:col>
          <xdr:colOff>38100</xdr:colOff>
          <xdr:row>41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37</xdr:row>
          <xdr:rowOff>171450</xdr:rowOff>
        </xdr:from>
        <xdr:to>
          <xdr:col>26</xdr:col>
          <xdr:colOff>38100</xdr:colOff>
          <xdr:row>39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38</xdr:row>
          <xdr:rowOff>161925</xdr:rowOff>
        </xdr:from>
        <xdr:to>
          <xdr:col>26</xdr:col>
          <xdr:colOff>38100</xdr:colOff>
          <xdr:row>40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39</xdr:row>
          <xdr:rowOff>152400</xdr:rowOff>
        </xdr:from>
        <xdr:to>
          <xdr:col>26</xdr:col>
          <xdr:colOff>38100</xdr:colOff>
          <xdr:row>41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171450</xdr:rowOff>
        </xdr:from>
        <xdr:to>
          <xdr:col>27</xdr:col>
          <xdr:colOff>38100</xdr:colOff>
          <xdr:row>39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161925</xdr:rowOff>
        </xdr:from>
        <xdr:to>
          <xdr:col>27</xdr:col>
          <xdr:colOff>38100</xdr:colOff>
          <xdr:row>40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152400</xdr:rowOff>
        </xdr:from>
        <xdr:to>
          <xdr:col>27</xdr:col>
          <xdr:colOff>38100</xdr:colOff>
          <xdr:row>41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37</xdr:row>
          <xdr:rowOff>171450</xdr:rowOff>
        </xdr:from>
        <xdr:to>
          <xdr:col>28</xdr:col>
          <xdr:colOff>38100</xdr:colOff>
          <xdr:row>39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38</xdr:row>
          <xdr:rowOff>161925</xdr:rowOff>
        </xdr:from>
        <xdr:to>
          <xdr:col>28</xdr:col>
          <xdr:colOff>38100</xdr:colOff>
          <xdr:row>40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39</xdr:row>
          <xdr:rowOff>152400</xdr:rowOff>
        </xdr:from>
        <xdr:to>
          <xdr:col>28</xdr:col>
          <xdr:colOff>38100</xdr:colOff>
          <xdr:row>41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37</xdr:row>
          <xdr:rowOff>171450</xdr:rowOff>
        </xdr:from>
        <xdr:to>
          <xdr:col>29</xdr:col>
          <xdr:colOff>38100</xdr:colOff>
          <xdr:row>39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38</xdr:row>
          <xdr:rowOff>161925</xdr:rowOff>
        </xdr:from>
        <xdr:to>
          <xdr:col>29</xdr:col>
          <xdr:colOff>57150</xdr:colOff>
          <xdr:row>40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39</xdr:row>
          <xdr:rowOff>152400</xdr:rowOff>
        </xdr:from>
        <xdr:to>
          <xdr:col>29</xdr:col>
          <xdr:colOff>57150</xdr:colOff>
          <xdr:row>41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171450</xdr:rowOff>
        </xdr:from>
        <xdr:to>
          <xdr:col>22</xdr:col>
          <xdr:colOff>38100</xdr:colOff>
          <xdr:row>45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45</xdr:row>
          <xdr:rowOff>161925</xdr:rowOff>
        </xdr:from>
        <xdr:to>
          <xdr:col>22</xdr:col>
          <xdr:colOff>38100</xdr:colOff>
          <xdr:row>47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44</xdr:row>
          <xdr:rowOff>171450</xdr:rowOff>
        </xdr:from>
        <xdr:to>
          <xdr:col>22</xdr:col>
          <xdr:colOff>38100</xdr:colOff>
          <xdr:row>46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43</xdr:row>
          <xdr:rowOff>171450</xdr:rowOff>
        </xdr:from>
        <xdr:to>
          <xdr:col>23</xdr:col>
          <xdr:colOff>28575</xdr:colOff>
          <xdr:row>45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44</xdr:row>
          <xdr:rowOff>161925</xdr:rowOff>
        </xdr:from>
        <xdr:to>
          <xdr:col>23</xdr:col>
          <xdr:colOff>28575</xdr:colOff>
          <xdr:row>46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45</xdr:row>
          <xdr:rowOff>152400</xdr:rowOff>
        </xdr:from>
        <xdr:to>
          <xdr:col>23</xdr:col>
          <xdr:colOff>28575</xdr:colOff>
          <xdr:row>47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171450</xdr:rowOff>
        </xdr:from>
        <xdr:to>
          <xdr:col>24</xdr:col>
          <xdr:colOff>57150</xdr:colOff>
          <xdr:row>45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161925</xdr:rowOff>
        </xdr:from>
        <xdr:to>
          <xdr:col>24</xdr:col>
          <xdr:colOff>57150</xdr:colOff>
          <xdr:row>46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152400</xdr:rowOff>
        </xdr:from>
        <xdr:to>
          <xdr:col>24</xdr:col>
          <xdr:colOff>57150</xdr:colOff>
          <xdr:row>47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43</xdr:row>
          <xdr:rowOff>171450</xdr:rowOff>
        </xdr:from>
        <xdr:to>
          <xdr:col>25</xdr:col>
          <xdr:colOff>38100</xdr:colOff>
          <xdr:row>45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44</xdr:row>
          <xdr:rowOff>161925</xdr:rowOff>
        </xdr:from>
        <xdr:to>
          <xdr:col>25</xdr:col>
          <xdr:colOff>38100</xdr:colOff>
          <xdr:row>46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152400</xdr:rowOff>
        </xdr:from>
        <xdr:to>
          <xdr:col>25</xdr:col>
          <xdr:colOff>38100</xdr:colOff>
          <xdr:row>47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171450</xdr:rowOff>
        </xdr:from>
        <xdr:to>
          <xdr:col>26</xdr:col>
          <xdr:colOff>38100</xdr:colOff>
          <xdr:row>45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44</xdr:row>
          <xdr:rowOff>161925</xdr:rowOff>
        </xdr:from>
        <xdr:to>
          <xdr:col>26</xdr:col>
          <xdr:colOff>38100</xdr:colOff>
          <xdr:row>46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45</xdr:row>
          <xdr:rowOff>152400</xdr:rowOff>
        </xdr:from>
        <xdr:to>
          <xdr:col>26</xdr:col>
          <xdr:colOff>38100</xdr:colOff>
          <xdr:row>47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43</xdr:row>
          <xdr:rowOff>171450</xdr:rowOff>
        </xdr:from>
        <xdr:to>
          <xdr:col>27</xdr:col>
          <xdr:colOff>38100</xdr:colOff>
          <xdr:row>45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44</xdr:row>
          <xdr:rowOff>161925</xdr:rowOff>
        </xdr:from>
        <xdr:to>
          <xdr:col>27</xdr:col>
          <xdr:colOff>38100</xdr:colOff>
          <xdr:row>46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45</xdr:row>
          <xdr:rowOff>152400</xdr:rowOff>
        </xdr:from>
        <xdr:to>
          <xdr:col>27</xdr:col>
          <xdr:colOff>38100</xdr:colOff>
          <xdr:row>47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171450</xdr:rowOff>
        </xdr:from>
        <xdr:to>
          <xdr:col>28</xdr:col>
          <xdr:colOff>38100</xdr:colOff>
          <xdr:row>45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44</xdr:row>
          <xdr:rowOff>161925</xdr:rowOff>
        </xdr:from>
        <xdr:to>
          <xdr:col>28</xdr:col>
          <xdr:colOff>38100</xdr:colOff>
          <xdr:row>46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45</xdr:row>
          <xdr:rowOff>152400</xdr:rowOff>
        </xdr:from>
        <xdr:to>
          <xdr:col>28</xdr:col>
          <xdr:colOff>38100</xdr:colOff>
          <xdr:row>47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43</xdr:row>
          <xdr:rowOff>171450</xdr:rowOff>
        </xdr:from>
        <xdr:to>
          <xdr:col>29</xdr:col>
          <xdr:colOff>38100</xdr:colOff>
          <xdr:row>45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44</xdr:row>
          <xdr:rowOff>161925</xdr:rowOff>
        </xdr:from>
        <xdr:to>
          <xdr:col>29</xdr:col>
          <xdr:colOff>38100</xdr:colOff>
          <xdr:row>46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45</xdr:row>
          <xdr:rowOff>152400</xdr:rowOff>
        </xdr:from>
        <xdr:to>
          <xdr:col>29</xdr:col>
          <xdr:colOff>38100</xdr:colOff>
          <xdr:row>47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29</xdr:row>
          <xdr:rowOff>180975</xdr:rowOff>
        </xdr:from>
        <xdr:to>
          <xdr:col>24</xdr:col>
          <xdr:colOff>28575</xdr:colOff>
          <xdr:row>31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47</xdr:row>
          <xdr:rowOff>180975</xdr:rowOff>
        </xdr:from>
        <xdr:to>
          <xdr:col>24</xdr:col>
          <xdr:colOff>28575</xdr:colOff>
          <xdr:row>49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180975</xdr:rowOff>
        </xdr:from>
        <xdr:to>
          <xdr:col>14</xdr:col>
          <xdr:colOff>28575</xdr:colOff>
          <xdr:row>31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180975</xdr:rowOff>
        </xdr:from>
        <xdr:to>
          <xdr:col>34</xdr:col>
          <xdr:colOff>28575</xdr:colOff>
          <xdr:row>31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29</xdr:row>
          <xdr:rowOff>180975</xdr:rowOff>
        </xdr:from>
        <xdr:to>
          <xdr:col>44</xdr:col>
          <xdr:colOff>28575</xdr:colOff>
          <xdr:row>31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180975</xdr:rowOff>
        </xdr:from>
        <xdr:to>
          <xdr:col>14</xdr:col>
          <xdr:colOff>28575</xdr:colOff>
          <xdr:row>49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180975</xdr:rowOff>
        </xdr:from>
        <xdr:to>
          <xdr:col>14</xdr:col>
          <xdr:colOff>28575</xdr:colOff>
          <xdr:row>49</xdr:row>
          <xdr:rowOff>28575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47</xdr:row>
          <xdr:rowOff>180975</xdr:rowOff>
        </xdr:from>
        <xdr:to>
          <xdr:col>34</xdr:col>
          <xdr:colOff>28575</xdr:colOff>
          <xdr:row>49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47</xdr:row>
          <xdr:rowOff>180975</xdr:rowOff>
        </xdr:from>
        <xdr:to>
          <xdr:col>44</xdr:col>
          <xdr:colOff>28575</xdr:colOff>
          <xdr:row>49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37</xdr:row>
          <xdr:rowOff>171450</xdr:rowOff>
        </xdr:from>
        <xdr:to>
          <xdr:col>32</xdr:col>
          <xdr:colOff>28575</xdr:colOff>
          <xdr:row>39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39</xdr:row>
          <xdr:rowOff>161925</xdr:rowOff>
        </xdr:from>
        <xdr:to>
          <xdr:col>32</xdr:col>
          <xdr:colOff>28575</xdr:colOff>
          <xdr:row>41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171450</xdr:rowOff>
        </xdr:from>
        <xdr:to>
          <xdr:col>32</xdr:col>
          <xdr:colOff>28575</xdr:colOff>
          <xdr:row>40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171450</xdr:rowOff>
        </xdr:from>
        <xdr:to>
          <xdr:col>33</xdr:col>
          <xdr:colOff>28575</xdr:colOff>
          <xdr:row>39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38</xdr:row>
          <xdr:rowOff>161925</xdr:rowOff>
        </xdr:from>
        <xdr:to>
          <xdr:col>33</xdr:col>
          <xdr:colOff>28575</xdr:colOff>
          <xdr:row>40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39</xdr:row>
          <xdr:rowOff>152400</xdr:rowOff>
        </xdr:from>
        <xdr:to>
          <xdr:col>33</xdr:col>
          <xdr:colOff>28575</xdr:colOff>
          <xdr:row>41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171450</xdr:rowOff>
        </xdr:from>
        <xdr:to>
          <xdr:col>34</xdr:col>
          <xdr:colOff>28575</xdr:colOff>
          <xdr:row>39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161925</xdr:rowOff>
        </xdr:from>
        <xdr:to>
          <xdr:col>34</xdr:col>
          <xdr:colOff>28575</xdr:colOff>
          <xdr:row>40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152400</xdr:rowOff>
        </xdr:from>
        <xdr:to>
          <xdr:col>34</xdr:col>
          <xdr:colOff>28575</xdr:colOff>
          <xdr:row>41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37</xdr:row>
          <xdr:rowOff>171450</xdr:rowOff>
        </xdr:from>
        <xdr:to>
          <xdr:col>35</xdr:col>
          <xdr:colOff>28575</xdr:colOff>
          <xdr:row>39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38</xdr:row>
          <xdr:rowOff>161925</xdr:rowOff>
        </xdr:from>
        <xdr:to>
          <xdr:col>35</xdr:col>
          <xdr:colOff>28575</xdr:colOff>
          <xdr:row>40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39</xdr:row>
          <xdr:rowOff>152400</xdr:rowOff>
        </xdr:from>
        <xdr:to>
          <xdr:col>35</xdr:col>
          <xdr:colOff>28575</xdr:colOff>
          <xdr:row>41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171450</xdr:rowOff>
        </xdr:from>
        <xdr:to>
          <xdr:col>36</xdr:col>
          <xdr:colOff>28575</xdr:colOff>
          <xdr:row>39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38</xdr:row>
          <xdr:rowOff>161925</xdr:rowOff>
        </xdr:from>
        <xdr:to>
          <xdr:col>36</xdr:col>
          <xdr:colOff>28575</xdr:colOff>
          <xdr:row>40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39</xdr:row>
          <xdr:rowOff>152400</xdr:rowOff>
        </xdr:from>
        <xdr:to>
          <xdr:col>36</xdr:col>
          <xdr:colOff>28575</xdr:colOff>
          <xdr:row>41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37</xdr:row>
          <xdr:rowOff>171450</xdr:rowOff>
        </xdr:from>
        <xdr:to>
          <xdr:col>37</xdr:col>
          <xdr:colOff>28575</xdr:colOff>
          <xdr:row>39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38</xdr:row>
          <xdr:rowOff>161925</xdr:rowOff>
        </xdr:from>
        <xdr:to>
          <xdr:col>37</xdr:col>
          <xdr:colOff>28575</xdr:colOff>
          <xdr:row>40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39</xdr:row>
          <xdr:rowOff>152400</xdr:rowOff>
        </xdr:from>
        <xdr:to>
          <xdr:col>37</xdr:col>
          <xdr:colOff>28575</xdr:colOff>
          <xdr:row>41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171450</xdr:rowOff>
        </xdr:from>
        <xdr:to>
          <xdr:col>38</xdr:col>
          <xdr:colOff>28575</xdr:colOff>
          <xdr:row>39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161925</xdr:rowOff>
        </xdr:from>
        <xdr:to>
          <xdr:col>38</xdr:col>
          <xdr:colOff>28575</xdr:colOff>
          <xdr:row>40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152400</xdr:rowOff>
        </xdr:from>
        <xdr:to>
          <xdr:col>38</xdr:col>
          <xdr:colOff>28575</xdr:colOff>
          <xdr:row>41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37</xdr:row>
          <xdr:rowOff>171450</xdr:rowOff>
        </xdr:from>
        <xdr:to>
          <xdr:col>39</xdr:col>
          <xdr:colOff>28575</xdr:colOff>
          <xdr:row>39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38</xdr:row>
          <xdr:rowOff>161925</xdr:rowOff>
        </xdr:from>
        <xdr:to>
          <xdr:col>39</xdr:col>
          <xdr:colOff>38100</xdr:colOff>
          <xdr:row>40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39</xdr:row>
          <xdr:rowOff>152400</xdr:rowOff>
        </xdr:from>
        <xdr:to>
          <xdr:col>39</xdr:col>
          <xdr:colOff>38100</xdr:colOff>
          <xdr:row>41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37</xdr:row>
          <xdr:rowOff>171450</xdr:rowOff>
        </xdr:from>
        <xdr:to>
          <xdr:col>42</xdr:col>
          <xdr:colOff>38100</xdr:colOff>
          <xdr:row>39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39</xdr:row>
          <xdr:rowOff>161925</xdr:rowOff>
        </xdr:from>
        <xdr:to>
          <xdr:col>42</xdr:col>
          <xdr:colOff>38100</xdr:colOff>
          <xdr:row>41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38</xdr:row>
          <xdr:rowOff>171450</xdr:rowOff>
        </xdr:from>
        <xdr:to>
          <xdr:col>42</xdr:col>
          <xdr:colOff>38100</xdr:colOff>
          <xdr:row>40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37</xdr:row>
          <xdr:rowOff>171450</xdr:rowOff>
        </xdr:from>
        <xdr:to>
          <xdr:col>43</xdr:col>
          <xdr:colOff>38100</xdr:colOff>
          <xdr:row>39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38</xdr:row>
          <xdr:rowOff>161925</xdr:rowOff>
        </xdr:from>
        <xdr:to>
          <xdr:col>43</xdr:col>
          <xdr:colOff>38100</xdr:colOff>
          <xdr:row>40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39</xdr:row>
          <xdr:rowOff>152400</xdr:rowOff>
        </xdr:from>
        <xdr:to>
          <xdr:col>43</xdr:col>
          <xdr:colOff>38100</xdr:colOff>
          <xdr:row>41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37</xdr:row>
          <xdr:rowOff>171450</xdr:rowOff>
        </xdr:from>
        <xdr:to>
          <xdr:col>44</xdr:col>
          <xdr:colOff>57150</xdr:colOff>
          <xdr:row>39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38</xdr:row>
          <xdr:rowOff>161925</xdr:rowOff>
        </xdr:from>
        <xdr:to>
          <xdr:col>44</xdr:col>
          <xdr:colOff>57150</xdr:colOff>
          <xdr:row>40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39</xdr:row>
          <xdr:rowOff>152400</xdr:rowOff>
        </xdr:from>
        <xdr:to>
          <xdr:col>44</xdr:col>
          <xdr:colOff>57150</xdr:colOff>
          <xdr:row>41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171450</xdr:rowOff>
        </xdr:from>
        <xdr:to>
          <xdr:col>45</xdr:col>
          <xdr:colOff>38100</xdr:colOff>
          <xdr:row>39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38</xdr:row>
          <xdr:rowOff>161925</xdr:rowOff>
        </xdr:from>
        <xdr:to>
          <xdr:col>45</xdr:col>
          <xdr:colOff>38100</xdr:colOff>
          <xdr:row>40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152400</xdr:rowOff>
        </xdr:from>
        <xdr:to>
          <xdr:col>45</xdr:col>
          <xdr:colOff>38100</xdr:colOff>
          <xdr:row>41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37</xdr:row>
          <xdr:rowOff>171450</xdr:rowOff>
        </xdr:from>
        <xdr:to>
          <xdr:col>46</xdr:col>
          <xdr:colOff>38100</xdr:colOff>
          <xdr:row>39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38</xdr:row>
          <xdr:rowOff>161925</xdr:rowOff>
        </xdr:from>
        <xdr:to>
          <xdr:col>46</xdr:col>
          <xdr:colOff>38100</xdr:colOff>
          <xdr:row>40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39</xdr:row>
          <xdr:rowOff>152400</xdr:rowOff>
        </xdr:from>
        <xdr:to>
          <xdr:col>46</xdr:col>
          <xdr:colOff>38100</xdr:colOff>
          <xdr:row>41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37</xdr:row>
          <xdr:rowOff>171450</xdr:rowOff>
        </xdr:from>
        <xdr:to>
          <xdr:col>47</xdr:col>
          <xdr:colOff>38100</xdr:colOff>
          <xdr:row>39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38</xdr:row>
          <xdr:rowOff>161925</xdr:rowOff>
        </xdr:from>
        <xdr:to>
          <xdr:col>47</xdr:col>
          <xdr:colOff>38100</xdr:colOff>
          <xdr:row>40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39</xdr:row>
          <xdr:rowOff>152400</xdr:rowOff>
        </xdr:from>
        <xdr:to>
          <xdr:col>47</xdr:col>
          <xdr:colOff>38100</xdr:colOff>
          <xdr:row>41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37</xdr:row>
          <xdr:rowOff>171450</xdr:rowOff>
        </xdr:from>
        <xdr:to>
          <xdr:col>48</xdr:col>
          <xdr:colOff>38100</xdr:colOff>
          <xdr:row>39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38</xdr:row>
          <xdr:rowOff>161925</xdr:rowOff>
        </xdr:from>
        <xdr:to>
          <xdr:col>48</xdr:col>
          <xdr:colOff>38100</xdr:colOff>
          <xdr:row>40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39</xdr:row>
          <xdr:rowOff>152400</xdr:rowOff>
        </xdr:from>
        <xdr:to>
          <xdr:col>48</xdr:col>
          <xdr:colOff>38100</xdr:colOff>
          <xdr:row>41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37</xdr:row>
          <xdr:rowOff>171450</xdr:rowOff>
        </xdr:from>
        <xdr:to>
          <xdr:col>49</xdr:col>
          <xdr:colOff>38100</xdr:colOff>
          <xdr:row>39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38</xdr:row>
          <xdr:rowOff>161925</xdr:rowOff>
        </xdr:from>
        <xdr:to>
          <xdr:col>49</xdr:col>
          <xdr:colOff>57150</xdr:colOff>
          <xdr:row>40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39</xdr:row>
          <xdr:rowOff>152400</xdr:rowOff>
        </xdr:from>
        <xdr:to>
          <xdr:col>49</xdr:col>
          <xdr:colOff>57150</xdr:colOff>
          <xdr:row>41</xdr:row>
          <xdr:rowOff>9525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171450</xdr:rowOff>
        </xdr:from>
        <xdr:to>
          <xdr:col>32</xdr:col>
          <xdr:colOff>28575</xdr:colOff>
          <xdr:row>45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45</xdr:row>
          <xdr:rowOff>161925</xdr:rowOff>
        </xdr:from>
        <xdr:to>
          <xdr:col>32</xdr:col>
          <xdr:colOff>28575</xdr:colOff>
          <xdr:row>47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44</xdr:row>
          <xdr:rowOff>171450</xdr:rowOff>
        </xdr:from>
        <xdr:to>
          <xdr:col>32</xdr:col>
          <xdr:colOff>28575</xdr:colOff>
          <xdr:row>46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171450</xdr:rowOff>
        </xdr:from>
        <xdr:to>
          <xdr:col>33</xdr:col>
          <xdr:colOff>28575</xdr:colOff>
          <xdr:row>45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44</xdr:row>
          <xdr:rowOff>161925</xdr:rowOff>
        </xdr:from>
        <xdr:to>
          <xdr:col>33</xdr:col>
          <xdr:colOff>28575</xdr:colOff>
          <xdr:row>46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45</xdr:row>
          <xdr:rowOff>152400</xdr:rowOff>
        </xdr:from>
        <xdr:to>
          <xdr:col>33</xdr:col>
          <xdr:colOff>28575</xdr:colOff>
          <xdr:row>47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171450</xdr:rowOff>
        </xdr:from>
        <xdr:to>
          <xdr:col>34</xdr:col>
          <xdr:colOff>28575</xdr:colOff>
          <xdr:row>45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161925</xdr:rowOff>
        </xdr:from>
        <xdr:to>
          <xdr:col>34</xdr:col>
          <xdr:colOff>28575</xdr:colOff>
          <xdr:row>46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152400</xdr:rowOff>
        </xdr:from>
        <xdr:to>
          <xdr:col>34</xdr:col>
          <xdr:colOff>28575</xdr:colOff>
          <xdr:row>47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43</xdr:row>
          <xdr:rowOff>171450</xdr:rowOff>
        </xdr:from>
        <xdr:to>
          <xdr:col>35</xdr:col>
          <xdr:colOff>28575</xdr:colOff>
          <xdr:row>45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44</xdr:row>
          <xdr:rowOff>161925</xdr:rowOff>
        </xdr:from>
        <xdr:to>
          <xdr:col>35</xdr:col>
          <xdr:colOff>28575</xdr:colOff>
          <xdr:row>46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45</xdr:row>
          <xdr:rowOff>152400</xdr:rowOff>
        </xdr:from>
        <xdr:to>
          <xdr:col>35</xdr:col>
          <xdr:colOff>28575</xdr:colOff>
          <xdr:row>47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171450</xdr:rowOff>
        </xdr:from>
        <xdr:to>
          <xdr:col>36</xdr:col>
          <xdr:colOff>28575</xdr:colOff>
          <xdr:row>45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44</xdr:row>
          <xdr:rowOff>161925</xdr:rowOff>
        </xdr:from>
        <xdr:to>
          <xdr:col>36</xdr:col>
          <xdr:colOff>28575</xdr:colOff>
          <xdr:row>46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45</xdr:row>
          <xdr:rowOff>152400</xdr:rowOff>
        </xdr:from>
        <xdr:to>
          <xdr:col>36</xdr:col>
          <xdr:colOff>28575</xdr:colOff>
          <xdr:row>47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43</xdr:row>
          <xdr:rowOff>171450</xdr:rowOff>
        </xdr:from>
        <xdr:to>
          <xdr:col>37</xdr:col>
          <xdr:colOff>28575</xdr:colOff>
          <xdr:row>45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44</xdr:row>
          <xdr:rowOff>161925</xdr:rowOff>
        </xdr:from>
        <xdr:to>
          <xdr:col>37</xdr:col>
          <xdr:colOff>28575</xdr:colOff>
          <xdr:row>46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45</xdr:row>
          <xdr:rowOff>152400</xdr:rowOff>
        </xdr:from>
        <xdr:to>
          <xdr:col>37</xdr:col>
          <xdr:colOff>28575</xdr:colOff>
          <xdr:row>47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43</xdr:row>
          <xdr:rowOff>171450</xdr:rowOff>
        </xdr:from>
        <xdr:to>
          <xdr:col>38</xdr:col>
          <xdr:colOff>28575</xdr:colOff>
          <xdr:row>45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161925</xdr:rowOff>
        </xdr:from>
        <xdr:to>
          <xdr:col>38</xdr:col>
          <xdr:colOff>28575</xdr:colOff>
          <xdr:row>46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45</xdr:row>
          <xdr:rowOff>152400</xdr:rowOff>
        </xdr:from>
        <xdr:to>
          <xdr:col>38</xdr:col>
          <xdr:colOff>28575</xdr:colOff>
          <xdr:row>47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171450</xdr:rowOff>
        </xdr:from>
        <xdr:to>
          <xdr:col>39</xdr:col>
          <xdr:colOff>28575</xdr:colOff>
          <xdr:row>45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44</xdr:row>
          <xdr:rowOff>161925</xdr:rowOff>
        </xdr:from>
        <xdr:to>
          <xdr:col>39</xdr:col>
          <xdr:colOff>38100</xdr:colOff>
          <xdr:row>46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45</xdr:row>
          <xdr:rowOff>152400</xdr:rowOff>
        </xdr:from>
        <xdr:to>
          <xdr:col>39</xdr:col>
          <xdr:colOff>38100</xdr:colOff>
          <xdr:row>47</xdr:row>
          <xdr:rowOff>9525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43</xdr:row>
          <xdr:rowOff>171450</xdr:rowOff>
        </xdr:from>
        <xdr:to>
          <xdr:col>42</xdr:col>
          <xdr:colOff>38100</xdr:colOff>
          <xdr:row>45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45</xdr:row>
          <xdr:rowOff>161925</xdr:rowOff>
        </xdr:from>
        <xdr:to>
          <xdr:col>42</xdr:col>
          <xdr:colOff>38100</xdr:colOff>
          <xdr:row>47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44</xdr:row>
          <xdr:rowOff>171450</xdr:rowOff>
        </xdr:from>
        <xdr:to>
          <xdr:col>42</xdr:col>
          <xdr:colOff>38100</xdr:colOff>
          <xdr:row>46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43</xdr:row>
          <xdr:rowOff>171450</xdr:rowOff>
        </xdr:from>
        <xdr:to>
          <xdr:col>43</xdr:col>
          <xdr:colOff>38100</xdr:colOff>
          <xdr:row>45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44</xdr:row>
          <xdr:rowOff>161925</xdr:rowOff>
        </xdr:from>
        <xdr:to>
          <xdr:col>43</xdr:col>
          <xdr:colOff>38100</xdr:colOff>
          <xdr:row>46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45</xdr:row>
          <xdr:rowOff>152400</xdr:rowOff>
        </xdr:from>
        <xdr:to>
          <xdr:col>43</xdr:col>
          <xdr:colOff>38100</xdr:colOff>
          <xdr:row>47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43</xdr:row>
          <xdr:rowOff>171450</xdr:rowOff>
        </xdr:from>
        <xdr:to>
          <xdr:col>44</xdr:col>
          <xdr:colOff>57150</xdr:colOff>
          <xdr:row>45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44</xdr:row>
          <xdr:rowOff>161925</xdr:rowOff>
        </xdr:from>
        <xdr:to>
          <xdr:col>44</xdr:col>
          <xdr:colOff>57150</xdr:colOff>
          <xdr:row>46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45</xdr:row>
          <xdr:rowOff>152400</xdr:rowOff>
        </xdr:from>
        <xdr:to>
          <xdr:col>44</xdr:col>
          <xdr:colOff>57150</xdr:colOff>
          <xdr:row>47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171450</xdr:rowOff>
        </xdr:from>
        <xdr:to>
          <xdr:col>45</xdr:col>
          <xdr:colOff>38100</xdr:colOff>
          <xdr:row>45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44</xdr:row>
          <xdr:rowOff>161925</xdr:rowOff>
        </xdr:from>
        <xdr:to>
          <xdr:col>45</xdr:col>
          <xdr:colOff>38100</xdr:colOff>
          <xdr:row>46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45</xdr:row>
          <xdr:rowOff>152400</xdr:rowOff>
        </xdr:from>
        <xdr:to>
          <xdr:col>45</xdr:col>
          <xdr:colOff>38100</xdr:colOff>
          <xdr:row>47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43</xdr:row>
          <xdr:rowOff>171450</xdr:rowOff>
        </xdr:from>
        <xdr:to>
          <xdr:col>46</xdr:col>
          <xdr:colOff>38100</xdr:colOff>
          <xdr:row>45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44</xdr:row>
          <xdr:rowOff>161925</xdr:rowOff>
        </xdr:from>
        <xdr:to>
          <xdr:col>46</xdr:col>
          <xdr:colOff>38100</xdr:colOff>
          <xdr:row>46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45</xdr:row>
          <xdr:rowOff>152400</xdr:rowOff>
        </xdr:from>
        <xdr:to>
          <xdr:col>46</xdr:col>
          <xdr:colOff>38100</xdr:colOff>
          <xdr:row>47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43</xdr:row>
          <xdr:rowOff>171450</xdr:rowOff>
        </xdr:from>
        <xdr:to>
          <xdr:col>47</xdr:col>
          <xdr:colOff>38100</xdr:colOff>
          <xdr:row>45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44</xdr:row>
          <xdr:rowOff>161925</xdr:rowOff>
        </xdr:from>
        <xdr:to>
          <xdr:col>47</xdr:col>
          <xdr:colOff>38100</xdr:colOff>
          <xdr:row>46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45</xdr:row>
          <xdr:rowOff>152400</xdr:rowOff>
        </xdr:from>
        <xdr:to>
          <xdr:col>47</xdr:col>
          <xdr:colOff>38100</xdr:colOff>
          <xdr:row>47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43</xdr:row>
          <xdr:rowOff>171450</xdr:rowOff>
        </xdr:from>
        <xdr:to>
          <xdr:col>48</xdr:col>
          <xdr:colOff>38100</xdr:colOff>
          <xdr:row>45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44</xdr:row>
          <xdr:rowOff>161925</xdr:rowOff>
        </xdr:from>
        <xdr:to>
          <xdr:col>48</xdr:col>
          <xdr:colOff>38100</xdr:colOff>
          <xdr:row>46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45</xdr:row>
          <xdr:rowOff>152400</xdr:rowOff>
        </xdr:from>
        <xdr:to>
          <xdr:col>48</xdr:col>
          <xdr:colOff>38100</xdr:colOff>
          <xdr:row>47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43</xdr:row>
          <xdr:rowOff>171450</xdr:rowOff>
        </xdr:from>
        <xdr:to>
          <xdr:col>49</xdr:col>
          <xdr:colOff>38100</xdr:colOff>
          <xdr:row>45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44</xdr:row>
          <xdr:rowOff>161925</xdr:rowOff>
        </xdr:from>
        <xdr:to>
          <xdr:col>49</xdr:col>
          <xdr:colOff>57150</xdr:colOff>
          <xdr:row>46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45</xdr:row>
          <xdr:rowOff>152400</xdr:rowOff>
        </xdr:from>
        <xdr:to>
          <xdr:col>49</xdr:col>
          <xdr:colOff>57150</xdr:colOff>
          <xdr:row>47</xdr:row>
          <xdr:rowOff>9525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70</xdr:row>
          <xdr:rowOff>171450</xdr:rowOff>
        </xdr:from>
        <xdr:to>
          <xdr:col>13</xdr:col>
          <xdr:colOff>38100</xdr:colOff>
          <xdr:row>72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71</xdr:row>
          <xdr:rowOff>161925</xdr:rowOff>
        </xdr:from>
        <xdr:to>
          <xdr:col>13</xdr:col>
          <xdr:colOff>38100</xdr:colOff>
          <xdr:row>73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70</xdr:row>
          <xdr:rowOff>171450</xdr:rowOff>
        </xdr:from>
        <xdr:to>
          <xdr:col>14</xdr:col>
          <xdr:colOff>57150</xdr:colOff>
          <xdr:row>72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71</xdr:row>
          <xdr:rowOff>161925</xdr:rowOff>
        </xdr:from>
        <xdr:to>
          <xdr:col>14</xdr:col>
          <xdr:colOff>57150</xdr:colOff>
          <xdr:row>73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70</xdr:row>
          <xdr:rowOff>171450</xdr:rowOff>
        </xdr:from>
        <xdr:to>
          <xdr:col>15</xdr:col>
          <xdr:colOff>38100</xdr:colOff>
          <xdr:row>72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71</xdr:row>
          <xdr:rowOff>161925</xdr:rowOff>
        </xdr:from>
        <xdr:to>
          <xdr:col>15</xdr:col>
          <xdr:colOff>38100</xdr:colOff>
          <xdr:row>73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70</xdr:row>
          <xdr:rowOff>171450</xdr:rowOff>
        </xdr:from>
        <xdr:to>
          <xdr:col>16</xdr:col>
          <xdr:colOff>38100</xdr:colOff>
          <xdr:row>72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71</xdr:row>
          <xdr:rowOff>161925</xdr:rowOff>
        </xdr:from>
        <xdr:to>
          <xdr:col>16</xdr:col>
          <xdr:colOff>38100</xdr:colOff>
          <xdr:row>73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171450</xdr:rowOff>
        </xdr:from>
        <xdr:to>
          <xdr:col>17</xdr:col>
          <xdr:colOff>38100</xdr:colOff>
          <xdr:row>72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71</xdr:row>
          <xdr:rowOff>161925</xdr:rowOff>
        </xdr:from>
        <xdr:to>
          <xdr:col>17</xdr:col>
          <xdr:colOff>38100</xdr:colOff>
          <xdr:row>73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0</xdr:rowOff>
        </xdr:from>
        <xdr:to>
          <xdr:col>18</xdr:col>
          <xdr:colOff>57150</xdr:colOff>
          <xdr:row>72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161925</xdr:rowOff>
        </xdr:from>
        <xdr:to>
          <xdr:col>18</xdr:col>
          <xdr:colOff>57150</xdr:colOff>
          <xdr:row>73</xdr:row>
          <xdr:rowOff>19050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70</xdr:row>
          <xdr:rowOff>171450</xdr:rowOff>
        </xdr:from>
        <xdr:to>
          <xdr:col>23</xdr:col>
          <xdr:colOff>38100</xdr:colOff>
          <xdr:row>72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71</xdr:row>
          <xdr:rowOff>161925</xdr:rowOff>
        </xdr:from>
        <xdr:to>
          <xdr:col>23</xdr:col>
          <xdr:colOff>38100</xdr:colOff>
          <xdr:row>73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70</xdr:row>
          <xdr:rowOff>171450</xdr:rowOff>
        </xdr:from>
        <xdr:to>
          <xdr:col>24</xdr:col>
          <xdr:colOff>57150</xdr:colOff>
          <xdr:row>72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71</xdr:row>
          <xdr:rowOff>161925</xdr:rowOff>
        </xdr:from>
        <xdr:to>
          <xdr:col>24</xdr:col>
          <xdr:colOff>57150</xdr:colOff>
          <xdr:row>73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70</xdr:row>
          <xdr:rowOff>171450</xdr:rowOff>
        </xdr:from>
        <xdr:to>
          <xdr:col>25</xdr:col>
          <xdr:colOff>38100</xdr:colOff>
          <xdr:row>72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71</xdr:row>
          <xdr:rowOff>161925</xdr:rowOff>
        </xdr:from>
        <xdr:to>
          <xdr:col>25</xdr:col>
          <xdr:colOff>38100</xdr:colOff>
          <xdr:row>73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70</xdr:row>
          <xdr:rowOff>171450</xdr:rowOff>
        </xdr:from>
        <xdr:to>
          <xdr:col>26</xdr:col>
          <xdr:colOff>38100</xdr:colOff>
          <xdr:row>72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71</xdr:row>
          <xdr:rowOff>161925</xdr:rowOff>
        </xdr:from>
        <xdr:to>
          <xdr:col>26</xdr:col>
          <xdr:colOff>38100</xdr:colOff>
          <xdr:row>73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70</xdr:row>
          <xdr:rowOff>171450</xdr:rowOff>
        </xdr:from>
        <xdr:to>
          <xdr:col>27</xdr:col>
          <xdr:colOff>38100</xdr:colOff>
          <xdr:row>72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71</xdr:row>
          <xdr:rowOff>161925</xdr:rowOff>
        </xdr:from>
        <xdr:to>
          <xdr:col>27</xdr:col>
          <xdr:colOff>38100</xdr:colOff>
          <xdr:row>73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70</xdr:row>
          <xdr:rowOff>171450</xdr:rowOff>
        </xdr:from>
        <xdr:to>
          <xdr:col>28</xdr:col>
          <xdr:colOff>38100</xdr:colOff>
          <xdr:row>72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71</xdr:row>
          <xdr:rowOff>161925</xdr:rowOff>
        </xdr:from>
        <xdr:to>
          <xdr:col>28</xdr:col>
          <xdr:colOff>38100</xdr:colOff>
          <xdr:row>73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70</xdr:row>
          <xdr:rowOff>171450</xdr:rowOff>
        </xdr:from>
        <xdr:to>
          <xdr:col>33</xdr:col>
          <xdr:colOff>38100</xdr:colOff>
          <xdr:row>72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71</xdr:row>
          <xdr:rowOff>161925</xdr:rowOff>
        </xdr:from>
        <xdr:to>
          <xdr:col>33</xdr:col>
          <xdr:colOff>38100</xdr:colOff>
          <xdr:row>73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70</xdr:row>
          <xdr:rowOff>171450</xdr:rowOff>
        </xdr:from>
        <xdr:to>
          <xdr:col>34</xdr:col>
          <xdr:colOff>57150</xdr:colOff>
          <xdr:row>72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71</xdr:row>
          <xdr:rowOff>161925</xdr:rowOff>
        </xdr:from>
        <xdr:to>
          <xdr:col>34</xdr:col>
          <xdr:colOff>57150</xdr:colOff>
          <xdr:row>73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70</xdr:row>
          <xdr:rowOff>171450</xdr:rowOff>
        </xdr:from>
        <xdr:to>
          <xdr:col>35</xdr:col>
          <xdr:colOff>38100</xdr:colOff>
          <xdr:row>72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71</xdr:row>
          <xdr:rowOff>161925</xdr:rowOff>
        </xdr:from>
        <xdr:to>
          <xdr:col>35</xdr:col>
          <xdr:colOff>38100</xdr:colOff>
          <xdr:row>73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70</xdr:row>
          <xdr:rowOff>171450</xdr:rowOff>
        </xdr:from>
        <xdr:to>
          <xdr:col>36</xdr:col>
          <xdr:colOff>38100</xdr:colOff>
          <xdr:row>72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71</xdr:row>
          <xdr:rowOff>161925</xdr:rowOff>
        </xdr:from>
        <xdr:to>
          <xdr:col>36</xdr:col>
          <xdr:colOff>38100</xdr:colOff>
          <xdr:row>73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70</xdr:row>
          <xdr:rowOff>171450</xdr:rowOff>
        </xdr:from>
        <xdr:to>
          <xdr:col>37</xdr:col>
          <xdr:colOff>38100</xdr:colOff>
          <xdr:row>72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71</xdr:row>
          <xdr:rowOff>161925</xdr:rowOff>
        </xdr:from>
        <xdr:to>
          <xdr:col>37</xdr:col>
          <xdr:colOff>38100</xdr:colOff>
          <xdr:row>73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70</xdr:row>
          <xdr:rowOff>171450</xdr:rowOff>
        </xdr:from>
        <xdr:to>
          <xdr:col>38</xdr:col>
          <xdr:colOff>38100</xdr:colOff>
          <xdr:row>72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71</xdr:row>
          <xdr:rowOff>161925</xdr:rowOff>
        </xdr:from>
        <xdr:to>
          <xdr:col>38</xdr:col>
          <xdr:colOff>38100</xdr:colOff>
          <xdr:row>73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70</xdr:row>
          <xdr:rowOff>171450</xdr:rowOff>
        </xdr:from>
        <xdr:to>
          <xdr:col>43</xdr:col>
          <xdr:colOff>38100</xdr:colOff>
          <xdr:row>72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71</xdr:row>
          <xdr:rowOff>161925</xdr:rowOff>
        </xdr:from>
        <xdr:to>
          <xdr:col>43</xdr:col>
          <xdr:colOff>38100</xdr:colOff>
          <xdr:row>73</xdr:row>
          <xdr:rowOff>19050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70</xdr:row>
          <xdr:rowOff>171450</xdr:rowOff>
        </xdr:from>
        <xdr:to>
          <xdr:col>44</xdr:col>
          <xdr:colOff>57150</xdr:colOff>
          <xdr:row>72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71</xdr:row>
          <xdr:rowOff>161925</xdr:rowOff>
        </xdr:from>
        <xdr:to>
          <xdr:col>44</xdr:col>
          <xdr:colOff>57150</xdr:colOff>
          <xdr:row>73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70</xdr:row>
          <xdr:rowOff>171450</xdr:rowOff>
        </xdr:from>
        <xdr:to>
          <xdr:col>45</xdr:col>
          <xdr:colOff>38100</xdr:colOff>
          <xdr:row>72</xdr:row>
          <xdr:rowOff>19050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71</xdr:row>
          <xdr:rowOff>161925</xdr:rowOff>
        </xdr:from>
        <xdr:to>
          <xdr:col>45</xdr:col>
          <xdr:colOff>38100</xdr:colOff>
          <xdr:row>73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70</xdr:row>
          <xdr:rowOff>171450</xdr:rowOff>
        </xdr:from>
        <xdr:to>
          <xdr:col>46</xdr:col>
          <xdr:colOff>38100</xdr:colOff>
          <xdr:row>72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71</xdr:row>
          <xdr:rowOff>161925</xdr:rowOff>
        </xdr:from>
        <xdr:to>
          <xdr:col>46</xdr:col>
          <xdr:colOff>38100</xdr:colOff>
          <xdr:row>73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70</xdr:row>
          <xdr:rowOff>171450</xdr:rowOff>
        </xdr:from>
        <xdr:to>
          <xdr:col>47</xdr:col>
          <xdr:colOff>38100</xdr:colOff>
          <xdr:row>72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71</xdr:row>
          <xdr:rowOff>161925</xdr:rowOff>
        </xdr:from>
        <xdr:to>
          <xdr:col>47</xdr:col>
          <xdr:colOff>38100</xdr:colOff>
          <xdr:row>73</xdr:row>
          <xdr:rowOff>19050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70</xdr:row>
          <xdr:rowOff>171450</xdr:rowOff>
        </xdr:from>
        <xdr:to>
          <xdr:col>48</xdr:col>
          <xdr:colOff>38100</xdr:colOff>
          <xdr:row>72</xdr:row>
          <xdr:rowOff>19050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71</xdr:row>
          <xdr:rowOff>161925</xdr:rowOff>
        </xdr:from>
        <xdr:to>
          <xdr:col>48</xdr:col>
          <xdr:colOff>38100</xdr:colOff>
          <xdr:row>73</xdr:row>
          <xdr:rowOff>19050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23812</xdr:colOff>
      <xdr:row>60</xdr:row>
      <xdr:rowOff>95250</xdr:rowOff>
    </xdr:from>
    <xdr:to>
      <xdr:col>43</xdr:col>
      <xdr:colOff>95250</xdr:colOff>
      <xdr:row>66</xdr:row>
      <xdr:rowOff>143072</xdr:rowOff>
    </xdr:to>
    <xdr:pic>
      <xdr:nvPicPr>
        <xdr:cNvPr id="267" name="79462198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394156" y="11322844"/>
          <a:ext cx="6572250" cy="1119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</xdr:colOff>
      <xdr:row>78</xdr:row>
      <xdr:rowOff>83343</xdr:rowOff>
    </xdr:from>
    <xdr:to>
      <xdr:col>43</xdr:col>
      <xdr:colOff>166688</xdr:colOff>
      <xdr:row>83</xdr:row>
      <xdr:rowOff>60926</xdr:rowOff>
    </xdr:to>
    <xdr:pic>
      <xdr:nvPicPr>
        <xdr:cNvPr id="268" name="12907039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394156" y="14525624"/>
          <a:ext cx="6643688" cy="11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47626</xdr:colOff>
      <xdr:row>61</xdr:row>
      <xdr:rowOff>11905</xdr:rowOff>
    </xdr:from>
    <xdr:to>
      <xdr:col>38</xdr:col>
      <xdr:colOff>35719</xdr:colOff>
      <xdr:row>62</xdr:row>
      <xdr:rowOff>59531</xdr:rowOff>
    </xdr:to>
    <xdr:sp macro="" textlink="">
      <xdr:nvSpPr>
        <xdr:cNvPr id="3" name="矩形 2"/>
        <xdr:cNvSpPr/>
      </xdr:nvSpPr>
      <xdr:spPr>
        <a:xfrm>
          <a:off x="13346907" y="11418093"/>
          <a:ext cx="2416968" cy="226219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35719</xdr:colOff>
      <xdr:row>61</xdr:row>
      <xdr:rowOff>119062</xdr:rowOff>
    </xdr:from>
    <xdr:to>
      <xdr:col>49</xdr:col>
      <xdr:colOff>202406</xdr:colOff>
      <xdr:row>61</xdr:row>
      <xdr:rowOff>125015</xdr:rowOff>
    </xdr:to>
    <xdr:cxnSp macro="">
      <xdr:nvCxnSpPr>
        <xdr:cNvPr id="16" name="直接箭头连接符 15"/>
        <xdr:cNvCxnSpPr>
          <a:stCxn id="3" idx="3"/>
        </xdr:cNvCxnSpPr>
      </xdr:nvCxnSpPr>
      <xdr:spPr>
        <a:xfrm flipV="1">
          <a:off x="15763875" y="11525250"/>
          <a:ext cx="2595562" cy="5953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71439</xdr:colOff>
      <xdr:row>62</xdr:row>
      <xdr:rowOff>83345</xdr:rowOff>
    </xdr:from>
    <xdr:to>
      <xdr:col>30</xdr:col>
      <xdr:colOff>95251</xdr:colOff>
      <xdr:row>63</xdr:row>
      <xdr:rowOff>71437</xdr:rowOff>
    </xdr:to>
    <xdr:sp macro="" textlink="">
      <xdr:nvSpPr>
        <xdr:cNvPr id="272" name="矩形 271"/>
        <xdr:cNvSpPr/>
      </xdr:nvSpPr>
      <xdr:spPr>
        <a:xfrm>
          <a:off x="13370720" y="11668126"/>
          <a:ext cx="666750" cy="166686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95251</xdr:colOff>
      <xdr:row>62</xdr:row>
      <xdr:rowOff>107156</xdr:rowOff>
    </xdr:from>
    <xdr:to>
      <xdr:col>50</xdr:col>
      <xdr:colOff>0</xdr:colOff>
      <xdr:row>62</xdr:row>
      <xdr:rowOff>166688</xdr:rowOff>
    </xdr:to>
    <xdr:cxnSp macro="">
      <xdr:nvCxnSpPr>
        <xdr:cNvPr id="273" name="直接箭头连接符 272"/>
        <xdr:cNvCxnSpPr>
          <a:stCxn id="272" idx="3"/>
        </xdr:cNvCxnSpPr>
      </xdr:nvCxnSpPr>
      <xdr:spPr>
        <a:xfrm flipV="1">
          <a:off x="14037470" y="11691937"/>
          <a:ext cx="4333874" cy="5953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65</xdr:row>
      <xdr:rowOff>47626</xdr:rowOff>
    </xdr:from>
    <xdr:to>
      <xdr:col>31</xdr:col>
      <xdr:colOff>178593</xdr:colOff>
      <xdr:row>66</xdr:row>
      <xdr:rowOff>107157</xdr:rowOff>
    </xdr:to>
    <xdr:sp macro="" textlink="">
      <xdr:nvSpPr>
        <xdr:cNvPr id="278" name="矩形 277"/>
        <xdr:cNvSpPr/>
      </xdr:nvSpPr>
      <xdr:spPr>
        <a:xfrm>
          <a:off x="13989844" y="12168189"/>
          <a:ext cx="416718" cy="238124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261937</xdr:colOff>
      <xdr:row>64</xdr:row>
      <xdr:rowOff>83344</xdr:rowOff>
    </xdr:from>
    <xdr:to>
      <xdr:col>49</xdr:col>
      <xdr:colOff>178594</xdr:colOff>
      <xdr:row>64</xdr:row>
      <xdr:rowOff>95250</xdr:rowOff>
    </xdr:to>
    <xdr:cxnSp macro="">
      <xdr:nvCxnSpPr>
        <xdr:cNvPr id="279" name="直接箭头连接符 278"/>
        <xdr:cNvCxnSpPr/>
      </xdr:nvCxnSpPr>
      <xdr:spPr>
        <a:xfrm>
          <a:off x="14204156" y="12025313"/>
          <a:ext cx="4131469" cy="11906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255984</xdr:colOff>
      <xdr:row>64</xdr:row>
      <xdr:rowOff>71437</xdr:rowOff>
    </xdr:from>
    <xdr:to>
      <xdr:col>31</xdr:col>
      <xdr:colOff>0</xdr:colOff>
      <xdr:row>65</xdr:row>
      <xdr:rowOff>47626</xdr:rowOff>
    </xdr:to>
    <xdr:cxnSp macro="">
      <xdr:nvCxnSpPr>
        <xdr:cNvPr id="25" name="直接连接符 24"/>
        <xdr:cNvCxnSpPr>
          <a:endCxn id="278" idx="0"/>
        </xdr:cNvCxnSpPr>
      </xdr:nvCxnSpPr>
      <xdr:spPr>
        <a:xfrm flipH="1">
          <a:off x="14198203" y="12013406"/>
          <a:ext cx="29766" cy="154783"/>
        </a:xfrm>
        <a:prstGeom prst="lin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65</xdr:row>
      <xdr:rowOff>71437</xdr:rowOff>
    </xdr:from>
    <xdr:to>
      <xdr:col>38</xdr:col>
      <xdr:colOff>71437</xdr:colOff>
      <xdr:row>66</xdr:row>
      <xdr:rowOff>119062</xdr:rowOff>
    </xdr:to>
    <xdr:sp macro="" textlink="">
      <xdr:nvSpPr>
        <xdr:cNvPr id="285" name="矩形 284"/>
        <xdr:cNvSpPr/>
      </xdr:nvSpPr>
      <xdr:spPr>
        <a:xfrm>
          <a:off x="14632781" y="12192000"/>
          <a:ext cx="1166812" cy="226218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57150</xdr:colOff>
      <xdr:row>66</xdr:row>
      <xdr:rowOff>9525</xdr:rowOff>
    </xdr:from>
    <xdr:to>
      <xdr:col>50</xdr:col>
      <xdr:colOff>9524</xdr:colOff>
      <xdr:row>66</xdr:row>
      <xdr:rowOff>15478</xdr:rowOff>
    </xdr:to>
    <xdr:cxnSp macro="">
      <xdr:nvCxnSpPr>
        <xdr:cNvPr id="286" name="直接箭头连接符 285"/>
        <xdr:cNvCxnSpPr/>
      </xdr:nvCxnSpPr>
      <xdr:spPr>
        <a:xfrm flipV="1">
          <a:off x="15785306" y="12308681"/>
          <a:ext cx="2595562" cy="5953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94"/>
  <sheetViews>
    <sheetView tabSelected="1" topLeftCell="C12" zoomScale="80" zoomScaleNormal="80" workbookViewId="0">
      <selection activeCell="T40" sqref="T40"/>
    </sheetView>
  </sheetViews>
  <sheetFormatPr defaultColWidth="8.85546875" defaultRowHeight="15"/>
  <cols>
    <col min="1" max="1" width="28" style="36" customWidth="1"/>
    <col min="2" max="2" width="30.28515625" style="36" bestFit="1" customWidth="1"/>
    <col min="3" max="4" width="21.7109375" style="1" customWidth="1"/>
    <col min="5" max="5" width="21.28515625" style="1" bestFit="1" customWidth="1"/>
    <col min="6" max="6" width="8.85546875" style="36" bestFit="1" customWidth="1"/>
    <col min="7" max="7" width="19.85546875" style="1" customWidth="1"/>
    <col min="8" max="8" width="5.42578125" style="1" bestFit="1" customWidth="1"/>
    <col min="9" max="9" width="13.85546875" style="1" customWidth="1"/>
    <col min="10" max="10" width="3.28515625" style="1" customWidth="1"/>
    <col min="11" max="11" width="4.28515625" style="1" customWidth="1"/>
    <col min="12" max="20" width="3.28515625" style="1" customWidth="1"/>
    <col min="21" max="21" width="5.28515625" style="1" customWidth="1"/>
    <col min="22" max="30" width="3.28515625" style="1" customWidth="1"/>
    <col min="31" max="31" width="4.28515625" style="1" bestFit="1" customWidth="1"/>
    <col min="32" max="40" width="3.28515625" style="1" customWidth="1"/>
    <col min="41" max="41" width="4.28515625" style="1" customWidth="1"/>
    <col min="42" max="50" width="3.28515625" style="1" customWidth="1"/>
    <col min="51" max="16384" width="8.85546875" style="1"/>
  </cols>
  <sheetData>
    <row r="1" spans="1:50" s="53" customFormat="1" ht="18.75">
      <c r="A1" s="101" t="s">
        <v>98</v>
      </c>
      <c r="K1" s="17" t="s">
        <v>109</v>
      </c>
    </row>
    <row r="2" spans="1:50" s="53" customFormat="1" ht="15.75">
      <c r="A2" s="102" t="s">
        <v>99</v>
      </c>
      <c r="K2" s="100" t="s">
        <v>117</v>
      </c>
    </row>
    <row r="3" spans="1:50" s="100" customFormat="1" ht="15.75">
      <c r="A3" s="100" t="s">
        <v>134</v>
      </c>
      <c r="K3" s="100" t="s">
        <v>118</v>
      </c>
    </row>
    <row r="4" spans="1:50" s="100" customFormat="1" ht="15.75">
      <c r="A4" s="100" t="s">
        <v>100</v>
      </c>
      <c r="K4" s="100" t="s">
        <v>111</v>
      </c>
    </row>
    <row r="5" spans="1:50" s="100" customFormat="1" ht="15.75">
      <c r="A5" s="100" t="s">
        <v>102</v>
      </c>
      <c r="K5" s="100" t="s">
        <v>119</v>
      </c>
    </row>
    <row r="6" spans="1:50" s="100" customFormat="1" ht="15.75">
      <c r="A6" s="100" t="s">
        <v>105</v>
      </c>
    </row>
    <row r="7" spans="1:50" s="100" customFormat="1" ht="15.75">
      <c r="A7" s="100" t="s">
        <v>135</v>
      </c>
    </row>
    <row r="8" spans="1:50" s="100" customFormat="1" ht="18.75">
      <c r="A8" s="100" t="s">
        <v>101</v>
      </c>
      <c r="K8" s="17" t="s">
        <v>116</v>
      </c>
    </row>
    <row r="9" spans="1:50" s="100" customFormat="1" ht="15.75">
      <c r="A9" s="100" t="s">
        <v>103</v>
      </c>
      <c r="K9" s="100" t="s">
        <v>120</v>
      </c>
    </row>
    <row r="10" spans="1:50" s="100" customFormat="1" ht="15.75">
      <c r="A10" s="100" t="s">
        <v>106</v>
      </c>
      <c r="K10" s="100" t="s">
        <v>83</v>
      </c>
    </row>
    <row r="11" spans="1:50" s="100" customFormat="1" ht="15.75">
      <c r="A11" s="104" t="s">
        <v>107</v>
      </c>
      <c r="K11" s="100" t="s">
        <v>84</v>
      </c>
    </row>
    <row r="12" spans="1:50" s="100" customFormat="1" ht="15.75">
      <c r="A12" s="104" t="s">
        <v>108</v>
      </c>
      <c r="K12" s="100" t="s">
        <v>132</v>
      </c>
    </row>
    <row r="13" spans="1:50" s="100" customFormat="1" ht="16.5" thickBot="1">
      <c r="A13" s="103"/>
      <c r="B13" s="103"/>
      <c r="F13" s="103"/>
    </row>
    <row r="14" spans="1:50" s="18" customFormat="1" ht="18.75">
      <c r="A14" s="57"/>
      <c r="B14" s="58"/>
      <c r="C14" s="59" t="s">
        <v>153</v>
      </c>
      <c r="D14" s="59"/>
      <c r="E14" s="59"/>
      <c r="F14" s="58"/>
      <c r="G14" s="59"/>
      <c r="H14" s="59"/>
      <c r="I14" s="60"/>
      <c r="J14" s="17"/>
      <c r="K14" s="195"/>
      <c r="L14" s="196"/>
      <c r="M14" s="196"/>
      <c r="N14" s="196"/>
      <c r="O14" s="196"/>
      <c r="P14" s="196"/>
      <c r="Q14" s="196"/>
      <c r="R14" s="197"/>
      <c r="S14" s="197"/>
      <c r="T14" s="197"/>
      <c r="U14" s="197"/>
      <c r="V14" s="196" t="s">
        <v>110</v>
      </c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8"/>
    </row>
    <row r="15" spans="1:50" s="18" customFormat="1" ht="18.75">
      <c r="A15" s="63"/>
      <c r="D15" s="17" t="s">
        <v>137</v>
      </c>
      <c r="I15" s="64"/>
      <c r="J15" s="17"/>
      <c r="K15" s="165"/>
      <c r="L15" s="136" t="s">
        <v>133</v>
      </c>
      <c r="M15" s="166"/>
      <c r="N15" s="166"/>
      <c r="O15" s="166"/>
      <c r="P15" s="166"/>
      <c r="Q15" s="166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167"/>
    </row>
    <row r="16" spans="1:50" s="18" customFormat="1" ht="14.45" customHeight="1">
      <c r="A16" s="63"/>
      <c r="I16" s="64"/>
      <c r="J16" s="17"/>
      <c r="K16" s="168"/>
      <c r="L16" s="106" t="s">
        <v>187</v>
      </c>
      <c r="M16" s="17"/>
      <c r="N16" s="17"/>
      <c r="O16" s="17"/>
      <c r="P16" s="17"/>
      <c r="Q16" s="17"/>
      <c r="AX16" s="130"/>
    </row>
    <row r="17" spans="1:50" s="18" customFormat="1" ht="14.45" customHeight="1">
      <c r="A17" s="86"/>
      <c r="B17" s="135"/>
      <c r="C17" s="136" t="s">
        <v>131</v>
      </c>
      <c r="D17" s="135"/>
      <c r="E17" s="135"/>
      <c r="F17" s="135"/>
      <c r="G17" s="135"/>
      <c r="H17" s="135"/>
      <c r="I17" s="155"/>
      <c r="J17" s="17"/>
      <c r="K17" s="168"/>
      <c r="L17" s="106" t="s">
        <v>121</v>
      </c>
      <c r="M17" s="17"/>
      <c r="N17" s="17"/>
      <c r="O17" s="17"/>
      <c r="P17" s="17"/>
      <c r="Q17" s="17"/>
      <c r="AX17" s="130"/>
    </row>
    <row r="18" spans="1:50" s="18" customFormat="1" ht="14.45" customHeight="1">
      <c r="A18" s="47"/>
      <c r="B18" s="2"/>
      <c r="C18" s="2"/>
      <c r="F18" s="19"/>
      <c r="G18" s="19"/>
      <c r="H18" s="19"/>
      <c r="I18" s="48"/>
      <c r="J18" s="17"/>
      <c r="K18" s="169"/>
      <c r="L18" s="107" t="s">
        <v>122</v>
      </c>
      <c r="M18" s="170"/>
      <c r="N18" s="170"/>
      <c r="O18" s="170"/>
      <c r="P18" s="170"/>
      <c r="Q18" s="17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132"/>
    </row>
    <row r="19" spans="1:50" s="18" customFormat="1" ht="14.45" customHeight="1">
      <c r="A19" s="63"/>
      <c r="I19" s="64"/>
      <c r="J19" s="17"/>
      <c r="K19" s="165"/>
      <c r="L19" s="136" t="s">
        <v>64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167"/>
    </row>
    <row r="20" spans="1:50" s="18" customFormat="1" ht="14.45" customHeight="1">
      <c r="A20" s="63"/>
      <c r="I20" s="64"/>
      <c r="J20" s="17"/>
      <c r="K20" s="168"/>
      <c r="L20" s="13" t="s">
        <v>86</v>
      </c>
      <c r="M20" s="13"/>
      <c r="N20" s="13"/>
      <c r="O20" s="13"/>
      <c r="P20" s="13"/>
      <c r="Q20" s="13"/>
      <c r="R20" s="13"/>
      <c r="S20" s="13"/>
      <c r="T20" s="171">
        <f>H47+4</f>
        <v>4</v>
      </c>
      <c r="U20" s="13"/>
      <c r="V20" s="13"/>
      <c r="W20" s="13"/>
      <c r="X20" s="13"/>
      <c r="Y20" s="13"/>
      <c r="Z20" s="13"/>
      <c r="AA20" s="13"/>
      <c r="AB20" s="13"/>
      <c r="AC20" s="13" t="s">
        <v>58</v>
      </c>
      <c r="AD20" s="13"/>
      <c r="AE20" s="13"/>
      <c r="AF20" s="13"/>
      <c r="AG20" s="13"/>
      <c r="AH20" s="13"/>
      <c r="AI20" s="13"/>
      <c r="AJ20" s="13"/>
      <c r="AK20" s="171">
        <f>H50</f>
        <v>0</v>
      </c>
      <c r="AL20" s="13"/>
      <c r="AM20" s="13"/>
      <c r="AN20" s="13"/>
      <c r="AO20" s="13"/>
      <c r="AP20" s="13"/>
      <c r="AQ20" s="13"/>
      <c r="AR20" s="13"/>
      <c r="AS20" s="13"/>
      <c r="AX20" s="130"/>
    </row>
    <row r="21" spans="1:50" s="18" customFormat="1" ht="14.45" customHeight="1">
      <c r="A21" s="83"/>
      <c r="B21" s="84"/>
      <c r="C21" s="84"/>
      <c r="D21" s="84"/>
      <c r="E21" s="84"/>
      <c r="F21" s="84"/>
      <c r="G21" s="84"/>
      <c r="H21" s="84"/>
      <c r="I21" s="85"/>
      <c r="J21" s="17"/>
      <c r="K21" s="129"/>
      <c r="L21" s="13" t="s">
        <v>85</v>
      </c>
      <c r="M21" s="13"/>
      <c r="N21" s="13"/>
      <c r="O21" s="13"/>
      <c r="P21" s="13"/>
      <c r="Q21" s="13"/>
      <c r="R21" s="13"/>
      <c r="S21" s="13"/>
      <c r="T21" s="171">
        <f>R32+AB32+AL32+AV32+R50+AB50+AL50+AV50</f>
        <v>4</v>
      </c>
      <c r="U21" s="172" t="str">
        <f>IF(T21&lt;&gt;T20,"ERRORE, CONFIGURA LE  CPU","VERIFICA OK")</f>
        <v>VERIFICA OK</v>
      </c>
      <c r="V21" s="13"/>
      <c r="W21" s="13"/>
      <c r="X21" s="13"/>
      <c r="Y21" s="13"/>
      <c r="Z21" s="13"/>
      <c r="AA21" s="13"/>
      <c r="AB21" s="13"/>
      <c r="AC21" s="13" t="s">
        <v>61</v>
      </c>
      <c r="AD21" s="13"/>
      <c r="AE21" s="13"/>
      <c r="AF21" s="13"/>
      <c r="AG21" s="13"/>
      <c r="AH21" s="13"/>
      <c r="AI21" s="13"/>
      <c r="AJ21" s="13"/>
      <c r="AK21" s="171">
        <f>T39+T45+AD39+AD45+AN39+AN45+AX39+AX45</f>
        <v>0</v>
      </c>
      <c r="AL21" s="172" t="str">
        <f>IF(AK21&lt;&gt;AK20,"ERRORE POSIZIONAMENTO RAM","VERIFICA OK")</f>
        <v>VERIFICA OK</v>
      </c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0"/>
    </row>
    <row r="22" spans="1:50" s="18" customFormat="1" ht="14.45" customHeight="1">
      <c r="A22" s="63"/>
      <c r="I22" s="64"/>
      <c r="J22" s="17"/>
      <c r="K22" s="168"/>
      <c r="L22" s="13" t="s">
        <v>94</v>
      </c>
      <c r="M22" s="13"/>
      <c r="N22" s="13"/>
      <c r="O22" s="13"/>
      <c r="P22" s="13"/>
      <c r="Q22" s="13"/>
      <c r="R22" s="13"/>
      <c r="S22" s="13"/>
      <c r="T22" s="171">
        <f>S30+AC30+AM30+AW30</f>
        <v>4</v>
      </c>
      <c r="U22" s="13"/>
      <c r="V22" s="13"/>
      <c r="W22" s="13"/>
      <c r="X22" s="13"/>
      <c r="Y22" s="13"/>
      <c r="Z22" s="13"/>
      <c r="AA22" s="13"/>
      <c r="AB22" s="13"/>
      <c r="AC22" s="13" t="s">
        <v>59</v>
      </c>
      <c r="AD22" s="13"/>
      <c r="AE22" s="13"/>
      <c r="AF22" s="13"/>
      <c r="AG22" s="13"/>
      <c r="AH22" s="13"/>
      <c r="AI22" s="13"/>
      <c r="AJ22" s="13"/>
      <c r="AK22" s="171">
        <f>H51+4</f>
        <v>4</v>
      </c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0"/>
    </row>
    <row r="23" spans="1:50" s="18" customFormat="1" ht="14.45" customHeight="1">
      <c r="A23" s="45" t="s">
        <v>28</v>
      </c>
      <c r="B23" s="20"/>
      <c r="C23" s="20"/>
      <c r="D23" s="20"/>
      <c r="E23" s="14" t="s">
        <v>29</v>
      </c>
      <c r="F23" s="20"/>
      <c r="G23" s="14" t="s">
        <v>30</v>
      </c>
      <c r="H23" s="20"/>
      <c r="I23" s="46"/>
      <c r="J23" s="17"/>
      <c r="K23" s="168"/>
      <c r="L23" s="13" t="s">
        <v>95</v>
      </c>
      <c r="M23" s="13"/>
      <c r="N23" s="13"/>
      <c r="O23" s="13"/>
      <c r="P23" s="13"/>
      <c r="Q23" s="13"/>
      <c r="R23" s="13"/>
      <c r="S23" s="13"/>
      <c r="T23" s="171">
        <f>S70+AC70+AM70+AW70</f>
        <v>4</v>
      </c>
      <c r="U23" s="172" t="str">
        <f>IF(T23&lt;&gt;T22,"ERRORE POSIZIONAMENTO HD","VERIFICA OK")</f>
        <v>VERIFICA OK</v>
      </c>
      <c r="V23" s="13"/>
      <c r="W23" s="13"/>
      <c r="X23" s="13"/>
      <c r="Y23" s="13"/>
      <c r="Z23" s="13"/>
      <c r="AA23" s="13"/>
      <c r="AB23" s="13"/>
      <c r="AC23" s="13" t="s">
        <v>62</v>
      </c>
      <c r="AD23" s="13"/>
      <c r="AE23" s="13"/>
      <c r="AF23" s="13"/>
      <c r="AG23" s="13"/>
      <c r="AH23" s="13"/>
      <c r="AI23" s="13"/>
      <c r="AJ23" s="13"/>
      <c r="AK23" s="171">
        <f>T40+T46+AD40+AD46+AN40+AX40+AN46+AX46</f>
        <v>4</v>
      </c>
      <c r="AL23" s="172" t="str">
        <f>IF(AK23&lt;&gt;AK22,"ERRORE POSIZIONAMENTO RAM","VERIFICA OK")</f>
        <v>VERIFICA OK</v>
      </c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0"/>
    </row>
    <row r="24" spans="1:50" ht="14.45" customHeight="1">
      <c r="A24" s="47"/>
      <c r="B24" s="3"/>
      <c r="C24" s="4"/>
      <c r="D24" s="4"/>
      <c r="E24" s="4"/>
      <c r="F24" s="19"/>
      <c r="G24" s="19"/>
      <c r="H24" s="19"/>
      <c r="I24" s="48"/>
      <c r="K24" s="129"/>
      <c r="L24" s="13" t="s">
        <v>89</v>
      </c>
      <c r="M24" s="13"/>
      <c r="N24" s="13"/>
      <c r="O24" s="13"/>
      <c r="P24" s="13"/>
      <c r="Q24" s="13"/>
      <c r="R24" s="13"/>
      <c r="S24" s="13"/>
      <c r="T24" s="171">
        <f>H55+8</f>
        <v>8</v>
      </c>
      <c r="U24" s="13"/>
      <c r="V24" s="18"/>
      <c r="W24" s="18"/>
      <c r="X24" s="18"/>
      <c r="Y24" s="18"/>
      <c r="Z24" s="18"/>
      <c r="AA24" s="18"/>
      <c r="AB24" s="18"/>
      <c r="AC24" s="13" t="s">
        <v>60</v>
      </c>
      <c r="AD24" s="13"/>
      <c r="AE24" s="13"/>
      <c r="AF24" s="13"/>
      <c r="AG24" s="13"/>
      <c r="AH24" s="13"/>
      <c r="AI24" s="13"/>
      <c r="AJ24" s="13"/>
      <c r="AK24" s="171">
        <f>H52</f>
        <v>0</v>
      </c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0"/>
    </row>
    <row r="25" spans="1:50" ht="14.45" customHeight="1">
      <c r="A25" s="49" t="s">
        <v>44</v>
      </c>
      <c r="B25" s="5"/>
      <c r="C25" s="20"/>
      <c r="D25" s="14" t="s">
        <v>40</v>
      </c>
      <c r="E25" s="20"/>
      <c r="F25" s="14" t="s">
        <v>41</v>
      </c>
      <c r="G25" s="20"/>
      <c r="H25" s="20"/>
      <c r="I25" s="46"/>
      <c r="K25" s="129"/>
      <c r="L25" s="13" t="s">
        <v>91</v>
      </c>
      <c r="M25" s="13"/>
      <c r="N25" s="13"/>
      <c r="O25" s="13"/>
      <c r="P25" s="13"/>
      <c r="Q25" s="13"/>
      <c r="R25" s="13"/>
      <c r="S25" s="13"/>
      <c r="T25" s="171">
        <f>L72+AC72+AM72+AW72</f>
        <v>8</v>
      </c>
      <c r="U25" s="172" t="str">
        <f>IF(T25&lt;&gt;T24,"ERRORE POSIZIONAMENTO HD","VERIFICA OK")</f>
        <v>VERIFICA OK</v>
      </c>
      <c r="V25" s="18"/>
      <c r="W25" s="18"/>
      <c r="X25" s="18"/>
      <c r="Y25" s="18"/>
      <c r="Z25" s="18"/>
      <c r="AA25" s="18"/>
      <c r="AB25" s="18"/>
      <c r="AC25" s="13" t="s">
        <v>63</v>
      </c>
      <c r="AD25" s="13"/>
      <c r="AE25" s="13"/>
      <c r="AF25" s="13"/>
      <c r="AG25" s="13"/>
      <c r="AH25" s="13"/>
      <c r="AI25" s="13"/>
      <c r="AJ25" s="13"/>
      <c r="AK25" s="171">
        <f>T41+T47+AD41+AD47+AN41+AX41+AN47+AX47</f>
        <v>0</v>
      </c>
      <c r="AL25" s="172" t="str">
        <f>IF(AK25&lt;&gt;AK24,"ERRORE POSIZIONAMENTO RAM","VERIFICA OK")</f>
        <v>VERIFICA OK</v>
      </c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0"/>
    </row>
    <row r="26" spans="1:50" ht="14.45" customHeight="1">
      <c r="A26" s="50"/>
      <c r="B26" s="2"/>
      <c r="C26" s="2"/>
      <c r="D26" s="2"/>
      <c r="E26" s="2"/>
      <c r="F26" s="2"/>
      <c r="G26" s="2"/>
      <c r="H26" s="2"/>
      <c r="I26" s="51"/>
      <c r="K26" s="129"/>
      <c r="L26" s="13" t="s">
        <v>90</v>
      </c>
      <c r="M26" s="13"/>
      <c r="N26" s="13"/>
      <c r="O26" s="13"/>
      <c r="P26" s="13"/>
      <c r="Q26" s="13"/>
      <c r="R26" s="13"/>
      <c r="S26" s="13"/>
      <c r="T26" s="171">
        <f>H56</f>
        <v>0</v>
      </c>
      <c r="U26" s="13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0"/>
    </row>
    <row r="27" spans="1:50" ht="14.45" customHeight="1">
      <c r="A27" s="49" t="s">
        <v>43</v>
      </c>
      <c r="B27" s="5"/>
      <c r="C27" s="20"/>
      <c r="D27" s="14" t="s">
        <v>40</v>
      </c>
      <c r="E27" s="20"/>
      <c r="F27" s="14" t="s">
        <v>41</v>
      </c>
      <c r="G27" s="20"/>
      <c r="H27" s="20"/>
      <c r="I27" s="46"/>
      <c r="K27" s="131"/>
      <c r="L27" s="140" t="s">
        <v>92</v>
      </c>
      <c r="M27" s="140"/>
      <c r="N27" s="140"/>
      <c r="O27" s="140"/>
      <c r="P27" s="140"/>
      <c r="Q27" s="140"/>
      <c r="R27" s="140"/>
      <c r="S27" s="140"/>
      <c r="T27" s="173">
        <f>L73+AC73+AM73+AW73</f>
        <v>0</v>
      </c>
      <c r="U27" s="174" t="str">
        <f>IF(T27&lt;&gt;T26,"ERRORE POSIZIONAMENTO HD","VERIFICA OK")</f>
        <v>VERIFICA OK</v>
      </c>
      <c r="V27" s="140"/>
      <c r="W27" s="140"/>
      <c r="X27" s="140"/>
      <c r="Y27" s="140"/>
      <c r="Z27" s="140"/>
      <c r="AA27" s="140"/>
      <c r="AB27" s="14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32"/>
    </row>
    <row r="28" spans="1:50" ht="14.45" customHeight="1">
      <c r="A28" s="50"/>
      <c r="B28" s="2"/>
      <c r="C28" s="2"/>
      <c r="D28" s="2"/>
      <c r="E28" s="2"/>
      <c r="F28" s="2"/>
      <c r="G28" s="2"/>
      <c r="H28" s="2"/>
      <c r="I28" s="51"/>
      <c r="AT28" s="53"/>
      <c r="AU28" s="53"/>
      <c r="AV28" s="53"/>
      <c r="AW28" s="53"/>
    </row>
    <row r="29" spans="1:50" ht="14.45" customHeight="1" thickBot="1">
      <c r="A29" s="78"/>
      <c r="B29" s="112"/>
      <c r="C29" s="113" t="s">
        <v>114</v>
      </c>
      <c r="D29" s="18"/>
      <c r="E29" s="111">
        <v>1</v>
      </c>
      <c r="F29" s="79"/>
      <c r="G29" s="18"/>
      <c r="H29" s="18"/>
      <c r="I29" s="64"/>
      <c r="Y29" s="110" t="s">
        <v>123</v>
      </c>
    </row>
    <row r="30" spans="1:50" ht="14.45" customHeight="1">
      <c r="A30" s="156"/>
      <c r="B30" s="137"/>
      <c r="C30" s="84"/>
      <c r="D30" s="84"/>
      <c r="E30" s="84"/>
      <c r="F30" s="137"/>
      <c r="G30" s="84"/>
      <c r="H30" s="84"/>
      <c r="I30" s="85"/>
      <c r="K30" s="30"/>
      <c r="L30" s="115" t="s">
        <v>9</v>
      </c>
      <c r="M30" s="116"/>
      <c r="N30" s="116"/>
      <c r="O30" s="116"/>
      <c r="P30" s="116"/>
      <c r="Q30" s="116"/>
      <c r="R30" s="175"/>
      <c r="S30" s="178">
        <f>IF(OR(R32=1,R50=1),1,0)</f>
        <v>1</v>
      </c>
      <c r="T30" s="30"/>
      <c r="V30" s="115" t="s">
        <v>12</v>
      </c>
      <c r="W30" s="116"/>
      <c r="X30" s="116"/>
      <c r="Y30" s="116"/>
      <c r="Z30" s="116"/>
      <c r="AA30" s="116"/>
      <c r="AB30" s="175"/>
      <c r="AC30" s="178">
        <f>IF(OR(AB32=1,AB50=1),1,0)</f>
        <v>1</v>
      </c>
      <c r="AD30" s="30"/>
      <c r="AF30" s="115" t="s">
        <v>11</v>
      </c>
      <c r="AG30" s="116"/>
      <c r="AH30" s="116"/>
      <c r="AI30" s="116"/>
      <c r="AJ30" s="116"/>
      <c r="AK30" s="116"/>
      <c r="AL30" s="175"/>
      <c r="AM30" s="178">
        <f>IF(OR(AL32=1,AL50=1),1,0)</f>
        <v>1</v>
      </c>
      <c r="AN30" s="30"/>
      <c r="AP30" s="115" t="s">
        <v>10</v>
      </c>
      <c r="AQ30" s="116"/>
      <c r="AR30" s="116"/>
      <c r="AS30" s="116"/>
      <c r="AT30" s="116"/>
      <c r="AU30" s="116"/>
      <c r="AV30" s="175"/>
      <c r="AW30" s="178">
        <f>IF(OR(AV32=1,AV50=1),1,0)</f>
        <v>1</v>
      </c>
      <c r="AX30" s="30"/>
    </row>
    <row r="31" spans="1:50" ht="14.45" customHeight="1">
      <c r="A31" s="50"/>
      <c r="B31" s="2"/>
      <c r="C31" s="21"/>
      <c r="D31" s="21"/>
      <c r="E31" s="21"/>
      <c r="F31" s="2"/>
      <c r="G31" s="6" t="s">
        <v>34</v>
      </c>
      <c r="H31" s="2"/>
      <c r="I31" s="39" t="s">
        <v>35</v>
      </c>
      <c r="K31" s="30"/>
      <c r="L31" s="82"/>
      <c r="M31" s="75" t="s">
        <v>186</v>
      </c>
      <c r="N31" s="56"/>
      <c r="O31" s="34" t="s">
        <v>51</v>
      </c>
      <c r="P31" s="31"/>
      <c r="Q31" s="31"/>
      <c r="R31" s="176"/>
      <c r="S31" s="177"/>
      <c r="T31" s="30"/>
      <c r="U31" s="30"/>
      <c r="V31" s="82"/>
      <c r="W31" s="75" t="s">
        <v>186</v>
      </c>
      <c r="X31" s="56"/>
      <c r="Y31" s="34" t="s">
        <v>50</v>
      </c>
      <c r="Z31" s="31"/>
      <c r="AA31" s="31"/>
      <c r="AB31" s="176"/>
      <c r="AC31" s="177"/>
      <c r="AD31" s="30"/>
      <c r="AE31" s="30"/>
      <c r="AF31" s="82"/>
      <c r="AG31" s="75" t="s">
        <v>186</v>
      </c>
      <c r="AH31" s="56"/>
      <c r="AI31" s="34" t="s">
        <v>54</v>
      </c>
      <c r="AJ31" s="31"/>
      <c r="AK31" s="31"/>
      <c r="AL31" s="176"/>
      <c r="AM31" s="177"/>
      <c r="AN31" s="30"/>
      <c r="AP31" s="82"/>
      <c r="AQ31" s="75" t="s">
        <v>186</v>
      </c>
      <c r="AR31" s="56"/>
      <c r="AS31" s="34" t="s">
        <v>57</v>
      </c>
      <c r="AT31" s="31"/>
      <c r="AU31" s="31"/>
      <c r="AV31" s="176"/>
      <c r="AW31" s="177"/>
      <c r="AX31" s="30"/>
    </row>
    <row r="32" spans="1:50" ht="14.45" customHeight="1">
      <c r="A32" s="38" t="s">
        <v>182</v>
      </c>
      <c r="B32" s="22" t="s">
        <v>33</v>
      </c>
      <c r="C32" s="21" t="s">
        <v>42</v>
      </c>
      <c r="D32" s="21"/>
      <c r="E32" s="21"/>
      <c r="F32" s="23"/>
      <c r="G32" s="6" t="s">
        <v>37</v>
      </c>
      <c r="H32" s="24" t="s">
        <v>1</v>
      </c>
      <c r="I32" s="39" t="s">
        <v>36</v>
      </c>
      <c r="K32" s="30"/>
      <c r="L32" s="82"/>
      <c r="M32" s="30"/>
      <c r="N32" s="34" t="str">
        <f>IF(R32&gt;0,"CPU","")</f>
        <v>CPU</v>
      </c>
      <c r="O32" s="31"/>
      <c r="P32" s="31"/>
      <c r="Q32" s="31"/>
      <c r="R32" s="176">
        <f>COUNTIF(M31,"VERO")</f>
        <v>1</v>
      </c>
      <c r="S32" s="177"/>
      <c r="T32" s="30"/>
      <c r="U32" s="30"/>
      <c r="V32" s="82"/>
      <c r="W32" s="30"/>
      <c r="X32" s="34" t="str">
        <f>IF(AB32&gt;0,"CPU","")</f>
        <v>CPU</v>
      </c>
      <c r="Y32" s="31"/>
      <c r="Z32" s="31"/>
      <c r="AA32" s="31"/>
      <c r="AB32" s="176">
        <f>COUNTIF(W31,"VERO")</f>
        <v>1</v>
      </c>
      <c r="AC32" s="177"/>
      <c r="AD32" s="30"/>
      <c r="AE32" s="30"/>
      <c r="AF32" s="82"/>
      <c r="AG32" s="30"/>
      <c r="AH32" s="34" t="str">
        <f>IF(AL32&gt;0,"CPU","")</f>
        <v>CPU</v>
      </c>
      <c r="AI32" s="31"/>
      <c r="AJ32" s="31"/>
      <c r="AK32" s="31"/>
      <c r="AL32" s="176">
        <f>COUNTIF(AG31,"VERO")</f>
        <v>1</v>
      </c>
      <c r="AM32" s="177"/>
      <c r="AN32" s="30"/>
      <c r="AP32" s="82"/>
      <c r="AQ32" s="30"/>
      <c r="AR32" s="34" t="str">
        <f>IF(AV32&gt;0,"CPU","")</f>
        <v>CPU</v>
      </c>
      <c r="AS32" s="31"/>
      <c r="AT32" s="31"/>
      <c r="AU32" s="31"/>
      <c r="AV32" s="176">
        <f>COUNTIF(AQ31,"VERO")</f>
        <v>1</v>
      </c>
      <c r="AW32" s="177"/>
      <c r="AX32" s="30"/>
    </row>
    <row r="33" spans="1:50" ht="14.45" customHeight="1">
      <c r="A33" s="25" t="s">
        <v>185</v>
      </c>
      <c r="B33" s="25" t="s">
        <v>185</v>
      </c>
      <c r="C33" s="13" t="s">
        <v>145</v>
      </c>
      <c r="D33" s="26"/>
      <c r="E33" s="26"/>
      <c r="F33" s="7"/>
      <c r="G33" s="8">
        <v>10721.99</v>
      </c>
      <c r="H33" s="9">
        <v>1</v>
      </c>
      <c r="I33" s="41">
        <f>H33*G33</f>
        <v>10721.99</v>
      </c>
      <c r="K33" s="30"/>
      <c r="L33" s="82"/>
      <c r="M33" s="30"/>
      <c r="N33" s="34" t="str">
        <f>IF(R32&gt;0,"INSTALLATA","")</f>
        <v>INSTALLATA</v>
      </c>
      <c r="O33" s="31"/>
      <c r="P33" s="31"/>
      <c r="Q33" s="31"/>
      <c r="R33" s="92"/>
      <c r="S33" s="81"/>
      <c r="T33" s="30"/>
      <c r="U33" s="30"/>
      <c r="V33" s="82"/>
      <c r="W33" s="30"/>
      <c r="X33" s="34" t="str">
        <f>IF(AB32&gt;0,"INSTALLATA","")</f>
        <v>INSTALLATA</v>
      </c>
      <c r="Y33" s="31"/>
      <c r="Z33" s="31"/>
      <c r="AA33" s="31"/>
      <c r="AB33" s="92"/>
      <c r="AC33" s="81"/>
      <c r="AD33" s="30"/>
      <c r="AE33" s="30"/>
      <c r="AF33" s="82"/>
      <c r="AG33" s="30"/>
      <c r="AH33" s="34" t="str">
        <f>IF(AL32&gt;0,"INSTALLATA","")</f>
        <v>INSTALLATA</v>
      </c>
      <c r="AI33" s="31"/>
      <c r="AJ33" s="31"/>
      <c r="AK33" s="31"/>
      <c r="AL33" s="92"/>
      <c r="AM33" s="81"/>
      <c r="AN33" s="30"/>
      <c r="AP33" s="82"/>
      <c r="AQ33" s="30"/>
      <c r="AR33" s="34" t="str">
        <f>IF(AV32&gt;0,"INSTALLATA","")</f>
        <v>INSTALLATA</v>
      </c>
      <c r="AS33" s="31"/>
      <c r="AT33" s="31"/>
      <c r="AU33" s="31"/>
      <c r="AV33" s="92"/>
      <c r="AW33" s="81"/>
      <c r="AX33" s="30"/>
    </row>
    <row r="34" spans="1:50" ht="14.45" customHeight="1">
      <c r="A34" s="44"/>
      <c r="B34" s="26"/>
      <c r="C34" s="13" t="s">
        <v>138</v>
      </c>
      <c r="D34" s="18"/>
      <c r="E34" s="18"/>
      <c r="F34" s="79"/>
      <c r="G34" s="18"/>
      <c r="H34" s="18"/>
      <c r="I34" s="64"/>
      <c r="K34" s="18"/>
      <c r="L34" s="63"/>
      <c r="M34" s="30"/>
      <c r="N34" s="76" t="str">
        <f>IF(AND(R32&gt;0,T38&lt;1),"CPU SENZA RAM","")</f>
        <v/>
      </c>
      <c r="O34" s="31"/>
      <c r="P34" s="31"/>
      <c r="Q34" s="31"/>
      <c r="R34" s="92"/>
      <c r="S34" s="64"/>
      <c r="T34" s="18"/>
      <c r="U34" s="30"/>
      <c r="V34" s="82"/>
      <c r="W34" s="30"/>
      <c r="X34" s="76" t="str">
        <f>IF(AND(AB32&gt;0,AD38&lt;1),"CPU SENZA RAM","")</f>
        <v/>
      </c>
      <c r="Y34" s="31"/>
      <c r="Z34" s="31"/>
      <c r="AA34" s="31"/>
      <c r="AB34" s="92"/>
      <c r="AC34" s="81"/>
      <c r="AD34" s="30"/>
      <c r="AE34" s="30"/>
      <c r="AF34" s="82"/>
      <c r="AG34" s="30"/>
      <c r="AH34" s="76" t="str">
        <f>IF(AND(AL32&gt;0,AN38&lt;1),"CPU SENZA RAM","")</f>
        <v/>
      </c>
      <c r="AI34" s="31"/>
      <c r="AJ34" s="31"/>
      <c r="AK34" s="31"/>
      <c r="AL34" s="92"/>
      <c r="AM34" s="81"/>
      <c r="AN34" s="30"/>
      <c r="AP34" s="82"/>
      <c r="AQ34" s="30"/>
      <c r="AR34" s="76" t="str">
        <f>IF(AND(AV32&gt;0,AX38&lt;1),"CPU SENZA RAM","")</f>
        <v/>
      </c>
      <c r="AS34" s="31"/>
      <c r="AT34" s="31"/>
      <c r="AU34" s="31"/>
      <c r="AV34" s="92"/>
      <c r="AW34" s="81"/>
      <c r="AX34" s="30"/>
    </row>
    <row r="35" spans="1:50" ht="14.45" customHeight="1">
      <c r="A35" s="44"/>
      <c r="B35" s="26"/>
      <c r="C35" s="13" t="s">
        <v>146</v>
      </c>
      <c r="D35" s="26"/>
      <c r="E35" s="26"/>
      <c r="F35" s="26"/>
      <c r="G35" s="13"/>
      <c r="H35" s="13"/>
      <c r="I35" s="43"/>
      <c r="L35" s="63"/>
      <c r="M35" s="30"/>
      <c r="N35" s="56" t="str">
        <f>IF(AND(R32&lt;1,T39&gt;0),"RAM SENZA CPU","")</f>
        <v/>
      </c>
      <c r="O35" s="31"/>
      <c r="P35" s="31"/>
      <c r="Q35" s="31"/>
      <c r="R35" s="92"/>
      <c r="S35" s="64"/>
      <c r="T35" s="52"/>
      <c r="U35" s="30"/>
      <c r="V35" s="82"/>
      <c r="W35" s="30"/>
      <c r="X35" s="56" t="str">
        <f>IF(AND(AB32&lt;1,AD39&gt;0),"RAM SENZA CPU","")</f>
        <v/>
      </c>
      <c r="Y35" s="31"/>
      <c r="Z35" s="31"/>
      <c r="AA35" s="31"/>
      <c r="AB35" s="92"/>
      <c r="AC35" s="81"/>
      <c r="AD35" s="30"/>
      <c r="AE35" s="30"/>
      <c r="AF35" s="82"/>
      <c r="AG35" s="30"/>
      <c r="AH35" s="56" t="str">
        <f>IF(AND(AL32&lt;1,AN39&gt;0),"RAM SENZA CPU","")</f>
        <v/>
      </c>
      <c r="AI35" s="31"/>
      <c r="AJ35" s="31"/>
      <c r="AK35" s="31"/>
      <c r="AL35" s="92"/>
      <c r="AM35" s="81"/>
      <c r="AN35" s="30"/>
      <c r="AP35" s="82"/>
      <c r="AQ35" s="30"/>
      <c r="AR35" s="77" t="str">
        <f>IF(AND(AV32&lt;1,AX38&gt;0),"RAM SENZA CPU","")</f>
        <v/>
      </c>
      <c r="AS35" s="31"/>
      <c r="AT35" s="31"/>
      <c r="AU35" s="31"/>
      <c r="AV35" s="92"/>
      <c r="AW35" s="81"/>
      <c r="AX35" s="30"/>
    </row>
    <row r="36" spans="1:50" ht="14.45" customHeight="1">
      <c r="A36"/>
      <c r="B36" s="27"/>
      <c r="C36" s="13" t="s">
        <v>6</v>
      </c>
      <c r="D36" s="26"/>
      <c r="E36" s="26"/>
      <c r="F36" s="26"/>
      <c r="G36" s="13"/>
      <c r="H36" s="13"/>
      <c r="I36" s="43"/>
      <c r="K36" s="52"/>
      <c r="L36" s="179">
        <f t="shared" ref="L36:S36" si="0">COUNTIF(L39:L41,"VERO")</f>
        <v>1</v>
      </c>
      <c r="M36" s="176">
        <f t="shared" si="0"/>
        <v>0</v>
      </c>
      <c r="N36" s="176">
        <f t="shared" si="0"/>
        <v>0</v>
      </c>
      <c r="O36" s="176">
        <f t="shared" si="0"/>
        <v>0</v>
      </c>
      <c r="P36" s="176">
        <f t="shared" si="0"/>
        <v>0</v>
      </c>
      <c r="Q36" s="176">
        <f t="shared" si="0"/>
        <v>0</v>
      </c>
      <c r="R36" s="176">
        <f t="shared" si="0"/>
        <v>0</v>
      </c>
      <c r="S36" s="180">
        <f t="shared" si="0"/>
        <v>0</v>
      </c>
      <c r="T36" s="181"/>
      <c r="U36" s="181"/>
      <c r="V36" s="179">
        <f t="shared" ref="V36:AC36" si="1">COUNTIF(V39:V41,"VERO")</f>
        <v>1</v>
      </c>
      <c r="W36" s="176">
        <f t="shared" si="1"/>
        <v>0</v>
      </c>
      <c r="X36" s="176">
        <f t="shared" si="1"/>
        <v>0</v>
      </c>
      <c r="Y36" s="176">
        <f t="shared" si="1"/>
        <v>0</v>
      </c>
      <c r="Z36" s="176">
        <f t="shared" si="1"/>
        <v>0</v>
      </c>
      <c r="AA36" s="176">
        <f t="shared" si="1"/>
        <v>0</v>
      </c>
      <c r="AB36" s="176">
        <f t="shared" si="1"/>
        <v>0</v>
      </c>
      <c r="AC36" s="180">
        <f t="shared" si="1"/>
        <v>0</v>
      </c>
      <c r="AD36" s="181"/>
      <c r="AE36" s="181"/>
      <c r="AF36" s="179">
        <f t="shared" ref="AF36:AM36" si="2">COUNTIF(AF39:AF41,"VERO")</f>
        <v>1</v>
      </c>
      <c r="AG36" s="176">
        <f t="shared" si="2"/>
        <v>0</v>
      </c>
      <c r="AH36" s="176">
        <f t="shared" si="2"/>
        <v>0</v>
      </c>
      <c r="AI36" s="176">
        <f t="shared" si="2"/>
        <v>0</v>
      </c>
      <c r="AJ36" s="176">
        <f t="shared" si="2"/>
        <v>0</v>
      </c>
      <c r="AK36" s="176">
        <f t="shared" si="2"/>
        <v>0</v>
      </c>
      <c r="AL36" s="176">
        <f t="shared" si="2"/>
        <v>0</v>
      </c>
      <c r="AM36" s="180">
        <f t="shared" si="2"/>
        <v>0</v>
      </c>
      <c r="AN36" s="181"/>
      <c r="AO36" s="181"/>
      <c r="AP36" s="179">
        <f t="shared" ref="AP36:AW36" si="3">COUNTIF(AP39:AP41,"VERO")</f>
        <v>1</v>
      </c>
      <c r="AQ36" s="176">
        <f t="shared" si="3"/>
        <v>0</v>
      </c>
      <c r="AR36" s="176">
        <f t="shared" si="3"/>
        <v>0</v>
      </c>
      <c r="AS36" s="176">
        <f t="shared" si="3"/>
        <v>0</v>
      </c>
      <c r="AT36" s="176">
        <f t="shared" si="3"/>
        <v>0</v>
      </c>
      <c r="AU36" s="176">
        <f t="shared" si="3"/>
        <v>0</v>
      </c>
      <c r="AV36" s="176">
        <f t="shared" si="3"/>
        <v>0</v>
      </c>
      <c r="AW36" s="180">
        <f t="shared" si="3"/>
        <v>0</v>
      </c>
      <c r="AX36" s="52"/>
    </row>
    <row r="37" spans="1:50" ht="14.45" customHeight="1">
      <c r="A37" s="44"/>
      <c r="B37" s="26"/>
      <c r="C37" s="28" t="s">
        <v>154</v>
      </c>
      <c r="D37" s="29"/>
      <c r="E37" s="29"/>
      <c r="F37" s="199"/>
      <c r="G37" s="13"/>
      <c r="H37" s="13"/>
      <c r="I37" s="43"/>
      <c r="L37" s="83"/>
      <c r="M37" s="88" t="s">
        <v>49</v>
      </c>
      <c r="N37" s="84"/>
      <c r="O37" s="84"/>
      <c r="P37" s="84"/>
      <c r="Q37" s="84"/>
      <c r="R37" s="84"/>
      <c r="S37" s="85"/>
      <c r="T37" s="52"/>
      <c r="V37" s="63"/>
      <c r="W37" s="94" t="s">
        <v>49</v>
      </c>
      <c r="X37" s="18"/>
      <c r="Y37" s="18"/>
      <c r="Z37" s="18"/>
      <c r="AA37" s="18"/>
      <c r="AB37" s="18"/>
      <c r="AC37" s="64"/>
      <c r="AD37" s="181"/>
      <c r="AF37" s="83"/>
      <c r="AG37" s="88" t="s">
        <v>49</v>
      </c>
      <c r="AH37" s="84"/>
      <c r="AI37" s="84"/>
      <c r="AJ37" s="84"/>
      <c r="AK37" s="84"/>
      <c r="AL37" s="84"/>
      <c r="AM37" s="85"/>
      <c r="AN37" s="181"/>
      <c r="AP37" s="83"/>
      <c r="AQ37" s="88" t="s">
        <v>49</v>
      </c>
      <c r="AR37" s="84"/>
      <c r="AS37" s="84"/>
      <c r="AT37" s="84"/>
      <c r="AU37" s="84"/>
      <c r="AV37" s="84"/>
      <c r="AW37" s="85"/>
      <c r="AX37" s="52"/>
    </row>
    <row r="38" spans="1:50" ht="14.45" customHeight="1">
      <c r="A38" s="42"/>
      <c r="B38" s="27"/>
      <c r="C38" s="13" t="s">
        <v>7</v>
      </c>
      <c r="D38" s="26"/>
      <c r="E38" s="26"/>
      <c r="F38" s="26"/>
      <c r="G38" s="13"/>
      <c r="H38" s="13"/>
      <c r="I38" s="43"/>
      <c r="L38" s="120" t="s">
        <v>67</v>
      </c>
      <c r="M38" s="16" t="s">
        <v>68</v>
      </c>
      <c r="N38" s="16" t="s">
        <v>69</v>
      </c>
      <c r="O38" s="16" t="s">
        <v>70</v>
      </c>
      <c r="P38" s="16" t="s">
        <v>71</v>
      </c>
      <c r="Q38" s="16" t="s">
        <v>72</v>
      </c>
      <c r="R38" s="16" t="s">
        <v>73</v>
      </c>
      <c r="S38" s="121" t="s">
        <v>74</v>
      </c>
      <c r="T38" s="182">
        <f>SUM(T39:T41)</f>
        <v>1</v>
      </c>
      <c r="V38" s="202" t="s">
        <v>67</v>
      </c>
      <c r="W38" s="200" t="s">
        <v>68</v>
      </c>
      <c r="X38" s="200" t="s">
        <v>69</v>
      </c>
      <c r="Y38" s="200" t="s">
        <v>70</v>
      </c>
      <c r="Z38" s="200" t="s">
        <v>71</v>
      </c>
      <c r="AA38" s="200" t="s">
        <v>72</v>
      </c>
      <c r="AB38" s="200" t="s">
        <v>73</v>
      </c>
      <c r="AC38" s="203" t="s">
        <v>74</v>
      </c>
      <c r="AD38" s="182">
        <f>SUM(AD39:AD41)</f>
        <v>1</v>
      </c>
      <c r="AF38" s="202" t="s">
        <v>67</v>
      </c>
      <c r="AG38" s="200" t="s">
        <v>68</v>
      </c>
      <c r="AH38" s="200" t="s">
        <v>69</v>
      </c>
      <c r="AI38" s="200" t="s">
        <v>70</v>
      </c>
      <c r="AJ38" s="200" t="s">
        <v>71</v>
      </c>
      <c r="AK38" s="200" t="s">
        <v>72</v>
      </c>
      <c r="AL38" s="200" t="s">
        <v>73</v>
      </c>
      <c r="AM38" s="203" t="s">
        <v>74</v>
      </c>
      <c r="AN38" s="182">
        <f>SUM(AN39:AN41)</f>
        <v>1</v>
      </c>
      <c r="AP38" s="202" t="s">
        <v>67</v>
      </c>
      <c r="AQ38" s="200" t="s">
        <v>68</v>
      </c>
      <c r="AR38" s="200" t="s">
        <v>69</v>
      </c>
      <c r="AS38" s="200" t="s">
        <v>70</v>
      </c>
      <c r="AT38" s="200" t="s">
        <v>71</v>
      </c>
      <c r="AU38" s="200" t="s">
        <v>72</v>
      </c>
      <c r="AV38" s="200" t="s">
        <v>73</v>
      </c>
      <c r="AW38" s="203" t="s">
        <v>74</v>
      </c>
      <c r="AX38" s="182">
        <f>SUM(AX39:AX41)</f>
        <v>1</v>
      </c>
    </row>
    <row r="39" spans="1:50" ht="14.45" customHeight="1">
      <c r="A39" s="42"/>
      <c r="B39" s="27"/>
      <c r="C39" s="13" t="s">
        <v>104</v>
      </c>
      <c r="D39" s="13"/>
      <c r="E39" s="13"/>
      <c r="F39" s="27"/>
      <c r="G39" s="13"/>
      <c r="H39" s="13"/>
      <c r="I39" s="43"/>
      <c r="K39" s="89" t="s">
        <v>46</v>
      </c>
      <c r="L39" s="122" t="b">
        <v>0</v>
      </c>
      <c r="M39" s="15" t="b">
        <v>0</v>
      </c>
      <c r="N39" s="15" t="b">
        <v>0</v>
      </c>
      <c r="O39" s="15" t="b">
        <v>0</v>
      </c>
      <c r="P39" s="15" t="b">
        <v>0</v>
      </c>
      <c r="Q39" s="15" t="b">
        <v>0</v>
      </c>
      <c r="R39" s="15" t="b">
        <v>0</v>
      </c>
      <c r="S39" s="123" t="b">
        <v>0</v>
      </c>
      <c r="T39" s="182">
        <f>COUNTIF(L39:S39,"VERO")</f>
        <v>0</v>
      </c>
      <c r="U39" s="89" t="s">
        <v>46</v>
      </c>
      <c r="V39" s="204" t="b">
        <v>0</v>
      </c>
      <c r="W39" s="201" t="b">
        <v>0</v>
      </c>
      <c r="X39" s="201" t="b">
        <v>0</v>
      </c>
      <c r="Y39" s="201" t="b">
        <v>0</v>
      </c>
      <c r="Z39" s="201" t="b">
        <v>0</v>
      </c>
      <c r="AA39" s="201" t="b">
        <v>0</v>
      </c>
      <c r="AB39" s="201" t="b">
        <v>0</v>
      </c>
      <c r="AC39" s="205" t="b">
        <v>0</v>
      </c>
      <c r="AD39" s="182">
        <f>COUNTIF(V39:AC39,"VERO")</f>
        <v>0</v>
      </c>
      <c r="AE39" s="89" t="s">
        <v>46</v>
      </c>
      <c r="AF39" s="204" t="b">
        <v>0</v>
      </c>
      <c r="AG39" s="201" t="b">
        <v>0</v>
      </c>
      <c r="AH39" s="201" t="b">
        <v>0</v>
      </c>
      <c r="AI39" s="201" t="b">
        <v>0</v>
      </c>
      <c r="AJ39" s="201" t="b">
        <v>0</v>
      </c>
      <c r="AK39" s="201" t="b">
        <v>0</v>
      </c>
      <c r="AL39" s="201" t="b">
        <v>0</v>
      </c>
      <c r="AM39" s="205" t="b">
        <v>0</v>
      </c>
      <c r="AN39" s="182">
        <f>COUNTIF(AF39:AM39,"VERO")</f>
        <v>0</v>
      </c>
      <c r="AO39" s="89" t="s">
        <v>46</v>
      </c>
      <c r="AP39" s="204" t="b">
        <v>0</v>
      </c>
      <c r="AQ39" s="201" t="b">
        <v>0</v>
      </c>
      <c r="AR39" s="201" t="b">
        <v>0</v>
      </c>
      <c r="AS39" s="201" t="b">
        <v>0</v>
      </c>
      <c r="AT39" s="201" t="b">
        <v>0</v>
      </c>
      <c r="AU39" s="201" t="b">
        <v>0</v>
      </c>
      <c r="AV39" s="201" t="b">
        <v>0</v>
      </c>
      <c r="AW39" s="205" t="b">
        <v>0</v>
      </c>
      <c r="AX39" s="182">
        <f>COUNTIF(AP39:AW39,"VERO")</f>
        <v>0</v>
      </c>
    </row>
    <row r="40" spans="1:50" ht="14.45" customHeight="1">
      <c r="A40" s="42"/>
      <c r="B40" s="27"/>
      <c r="C40" s="13" t="s">
        <v>8</v>
      </c>
      <c r="D40" s="13"/>
      <c r="E40" s="13"/>
      <c r="F40" s="27"/>
      <c r="G40" s="13"/>
      <c r="H40" s="13"/>
      <c r="I40" s="43"/>
      <c r="K40" s="89" t="s">
        <v>47</v>
      </c>
      <c r="L40" s="122" t="b">
        <v>1</v>
      </c>
      <c r="M40" s="15" t="b">
        <v>0</v>
      </c>
      <c r="N40" s="15" t="b">
        <v>0</v>
      </c>
      <c r="O40" s="15" t="b">
        <v>0</v>
      </c>
      <c r="P40" s="15" t="b">
        <v>0</v>
      </c>
      <c r="Q40" s="15" t="b">
        <v>0</v>
      </c>
      <c r="R40" s="15" t="b">
        <v>0</v>
      </c>
      <c r="S40" s="123" t="b">
        <v>0</v>
      </c>
      <c r="T40" s="182">
        <f>COUNTIF(L40:S40,"VERO")</f>
        <v>1</v>
      </c>
      <c r="U40" s="89" t="s">
        <v>47</v>
      </c>
      <c r="V40" s="204" t="b">
        <v>1</v>
      </c>
      <c r="W40" s="201" t="b">
        <v>0</v>
      </c>
      <c r="X40" s="201" t="b">
        <v>0</v>
      </c>
      <c r="Y40" s="201" t="b">
        <v>0</v>
      </c>
      <c r="Z40" s="201" t="b">
        <v>0</v>
      </c>
      <c r="AA40" s="201" t="b">
        <v>0</v>
      </c>
      <c r="AB40" s="201" t="b">
        <v>0</v>
      </c>
      <c r="AC40" s="205" t="b">
        <v>0</v>
      </c>
      <c r="AD40" s="182">
        <f>COUNTIF(V40:AC40,"VERO")</f>
        <v>1</v>
      </c>
      <c r="AE40" s="89" t="s">
        <v>47</v>
      </c>
      <c r="AF40" s="204" t="b">
        <v>1</v>
      </c>
      <c r="AG40" s="201" t="b">
        <v>0</v>
      </c>
      <c r="AH40" s="201" t="b">
        <v>0</v>
      </c>
      <c r="AI40" s="201" t="b">
        <v>0</v>
      </c>
      <c r="AJ40" s="201" t="b">
        <v>0</v>
      </c>
      <c r="AK40" s="201" t="b">
        <v>0</v>
      </c>
      <c r="AL40" s="201" t="b">
        <v>0</v>
      </c>
      <c r="AM40" s="205" t="b">
        <v>0</v>
      </c>
      <c r="AN40" s="182">
        <f>COUNTIF(AF40:AM40,"VERO")</f>
        <v>1</v>
      </c>
      <c r="AO40" s="89" t="s">
        <v>47</v>
      </c>
      <c r="AP40" s="204" t="b">
        <v>1</v>
      </c>
      <c r="AQ40" s="201" t="b">
        <v>0</v>
      </c>
      <c r="AR40" s="201" t="b">
        <v>0</v>
      </c>
      <c r="AS40" s="201" t="b">
        <v>0</v>
      </c>
      <c r="AT40" s="201" t="b">
        <v>0</v>
      </c>
      <c r="AU40" s="201" t="b">
        <v>0</v>
      </c>
      <c r="AV40" s="201" t="b">
        <v>0</v>
      </c>
      <c r="AW40" s="205" t="b">
        <v>0</v>
      </c>
      <c r="AX40" s="182">
        <f>COUNTIF(AP40:AW40,"VERO")</f>
        <v>1</v>
      </c>
    </row>
    <row r="41" spans="1:50" ht="14.45" customHeight="1">
      <c r="A41" s="42"/>
      <c r="B41" s="27"/>
      <c r="C41" s="13" t="s">
        <v>139</v>
      </c>
      <c r="D41" s="26"/>
      <c r="E41" s="26"/>
      <c r="F41" s="27"/>
      <c r="G41" s="13"/>
      <c r="H41" s="13"/>
      <c r="I41" s="43"/>
      <c r="J41" s="18"/>
      <c r="K41" s="89" t="s">
        <v>48</v>
      </c>
      <c r="L41" s="122" t="b">
        <v>0</v>
      </c>
      <c r="M41" s="15" t="b">
        <v>0</v>
      </c>
      <c r="N41" s="15" t="b">
        <v>0</v>
      </c>
      <c r="O41" s="15" t="b">
        <v>0</v>
      </c>
      <c r="P41" s="15" t="b">
        <v>0</v>
      </c>
      <c r="Q41" s="15" t="b">
        <v>0</v>
      </c>
      <c r="R41" s="15" t="b">
        <v>0</v>
      </c>
      <c r="S41" s="123" t="b">
        <v>0</v>
      </c>
      <c r="T41" s="182">
        <f>COUNTIF(L41:S41,"VERO")</f>
        <v>0</v>
      </c>
      <c r="U41" s="89" t="s">
        <v>48</v>
      </c>
      <c r="V41" s="204" t="b">
        <v>0</v>
      </c>
      <c r="W41" s="201" t="b">
        <v>0</v>
      </c>
      <c r="X41" s="201" t="b">
        <v>0</v>
      </c>
      <c r="Y41" s="201" t="b">
        <v>0</v>
      </c>
      <c r="Z41" s="201" t="b">
        <v>0</v>
      </c>
      <c r="AA41" s="201" t="b">
        <v>0</v>
      </c>
      <c r="AB41" s="201" t="b">
        <v>0</v>
      </c>
      <c r="AC41" s="205" t="b">
        <v>0</v>
      </c>
      <c r="AD41" s="182">
        <f>COUNTIF(V41:AC41,"VERO")</f>
        <v>0</v>
      </c>
      <c r="AE41" s="89" t="s">
        <v>48</v>
      </c>
      <c r="AF41" s="204" t="b">
        <v>0</v>
      </c>
      <c r="AG41" s="201" t="b">
        <v>0</v>
      </c>
      <c r="AH41" s="201" t="b">
        <v>0</v>
      </c>
      <c r="AI41" s="201" t="b">
        <v>0</v>
      </c>
      <c r="AJ41" s="201" t="b">
        <v>0</v>
      </c>
      <c r="AK41" s="201" t="b">
        <v>0</v>
      </c>
      <c r="AL41" s="201" t="b">
        <v>0</v>
      </c>
      <c r="AM41" s="205" t="b">
        <v>0</v>
      </c>
      <c r="AN41" s="182">
        <f>COUNTIF(AF41:AM41,"VERO")</f>
        <v>0</v>
      </c>
      <c r="AO41" s="89" t="s">
        <v>48</v>
      </c>
      <c r="AP41" s="204" t="b">
        <v>0</v>
      </c>
      <c r="AQ41" s="201" t="b">
        <v>0</v>
      </c>
      <c r="AR41" s="201" t="b">
        <v>0</v>
      </c>
      <c r="AS41" s="201" t="b">
        <v>0</v>
      </c>
      <c r="AT41" s="201" t="b">
        <v>0</v>
      </c>
      <c r="AU41" s="201" t="b">
        <v>0</v>
      </c>
      <c r="AV41" s="201" t="b">
        <v>0</v>
      </c>
      <c r="AW41" s="205" t="b">
        <v>0</v>
      </c>
      <c r="AX41" s="182">
        <f>COUNTIF(AP41:AW41,"VERO")</f>
        <v>0</v>
      </c>
    </row>
    <row r="42" spans="1:50" ht="14.45" customHeight="1">
      <c r="A42" s="42"/>
      <c r="B42" s="27"/>
      <c r="C42" s="13" t="s">
        <v>155</v>
      </c>
      <c r="D42" s="13"/>
      <c r="E42" s="13"/>
      <c r="F42" s="27"/>
      <c r="G42" s="13"/>
      <c r="H42" s="13"/>
      <c r="I42" s="43"/>
      <c r="J42" s="18"/>
      <c r="K42" s="52"/>
      <c r="L42" s="179">
        <f t="shared" ref="L42:S42" si="4">COUNTIF(L45:L47,"VERO")</f>
        <v>0</v>
      </c>
      <c r="M42" s="176">
        <f t="shared" si="4"/>
        <v>0</v>
      </c>
      <c r="N42" s="176">
        <f t="shared" si="4"/>
        <v>0</v>
      </c>
      <c r="O42" s="176">
        <f t="shared" si="4"/>
        <v>0</v>
      </c>
      <c r="P42" s="176">
        <f t="shared" si="4"/>
        <v>0</v>
      </c>
      <c r="Q42" s="176">
        <f t="shared" si="4"/>
        <v>0</v>
      </c>
      <c r="R42" s="176">
        <f t="shared" si="4"/>
        <v>0</v>
      </c>
      <c r="S42" s="180">
        <f t="shared" si="4"/>
        <v>0</v>
      </c>
      <c r="T42" s="181"/>
      <c r="U42" s="30"/>
      <c r="V42" s="179">
        <f t="shared" ref="V42:AC42" si="5">COUNTIF(V45:V47,"VERO")</f>
        <v>0</v>
      </c>
      <c r="W42" s="176">
        <f t="shared" si="5"/>
        <v>0</v>
      </c>
      <c r="X42" s="176">
        <f t="shared" si="5"/>
        <v>0</v>
      </c>
      <c r="Y42" s="176">
        <f t="shared" si="5"/>
        <v>0</v>
      </c>
      <c r="Z42" s="176">
        <f t="shared" si="5"/>
        <v>0</v>
      </c>
      <c r="AA42" s="176">
        <f t="shared" si="5"/>
        <v>0</v>
      </c>
      <c r="AB42" s="176">
        <f t="shared" si="5"/>
        <v>0</v>
      </c>
      <c r="AC42" s="180">
        <f t="shared" si="5"/>
        <v>0</v>
      </c>
      <c r="AD42" s="181"/>
      <c r="AE42" s="55"/>
      <c r="AF42" s="179">
        <f t="shared" ref="AF42:AM42" si="6">COUNTIF(AF45:AF47,"VERO")</f>
        <v>0</v>
      </c>
      <c r="AG42" s="176">
        <f t="shared" si="6"/>
        <v>0</v>
      </c>
      <c r="AH42" s="176">
        <f t="shared" si="6"/>
        <v>0</v>
      </c>
      <c r="AI42" s="176">
        <f t="shared" si="6"/>
        <v>0</v>
      </c>
      <c r="AJ42" s="176">
        <f t="shared" si="6"/>
        <v>0</v>
      </c>
      <c r="AK42" s="176">
        <f t="shared" si="6"/>
        <v>0</v>
      </c>
      <c r="AL42" s="176">
        <f t="shared" si="6"/>
        <v>0</v>
      </c>
      <c r="AM42" s="180">
        <f t="shared" si="6"/>
        <v>0</v>
      </c>
      <c r="AN42" s="185"/>
      <c r="AP42" s="179">
        <f t="shared" ref="AP42:AW42" si="7">COUNTIF(AP45:AP47,"VERO")</f>
        <v>0</v>
      </c>
      <c r="AQ42" s="176">
        <f t="shared" si="7"/>
        <v>0</v>
      </c>
      <c r="AR42" s="176">
        <f t="shared" si="7"/>
        <v>0</v>
      </c>
      <c r="AS42" s="176">
        <f t="shared" si="7"/>
        <v>0</v>
      </c>
      <c r="AT42" s="176">
        <f t="shared" si="7"/>
        <v>0</v>
      </c>
      <c r="AU42" s="176">
        <f t="shared" si="7"/>
        <v>0</v>
      </c>
      <c r="AV42" s="176">
        <f t="shared" si="7"/>
        <v>0</v>
      </c>
      <c r="AW42" s="180">
        <f t="shared" si="7"/>
        <v>0</v>
      </c>
      <c r="AX42" s="185"/>
    </row>
    <row r="43" spans="1:50" ht="14.45" customHeight="1">
      <c r="A43" s="157"/>
      <c r="B43" s="79"/>
      <c r="C43" s="28" t="s">
        <v>96</v>
      </c>
      <c r="D43" s="28"/>
      <c r="E43" s="18"/>
      <c r="F43" s="27"/>
      <c r="G43" s="13"/>
      <c r="H43" s="13"/>
      <c r="I43" s="43"/>
      <c r="J43" s="18"/>
      <c r="K43" s="90"/>
      <c r="L43" s="63"/>
      <c r="M43" s="94" t="s">
        <v>49</v>
      </c>
      <c r="N43" s="18"/>
      <c r="O43" s="18"/>
      <c r="P43" s="18"/>
      <c r="Q43" s="18"/>
      <c r="R43" s="18"/>
      <c r="S43" s="64"/>
      <c r="T43" s="184"/>
      <c r="U43" s="18"/>
      <c r="V43" s="63"/>
      <c r="W43" s="94" t="s">
        <v>49</v>
      </c>
      <c r="X43" s="18"/>
      <c r="Y43" s="18"/>
      <c r="Z43" s="18"/>
      <c r="AA43" s="18"/>
      <c r="AB43" s="18"/>
      <c r="AC43" s="64"/>
      <c r="AD43" s="184"/>
      <c r="AE43" s="30"/>
      <c r="AF43" s="63"/>
      <c r="AG43" s="94" t="s">
        <v>49</v>
      </c>
      <c r="AH43" s="18"/>
      <c r="AI43" s="18"/>
      <c r="AJ43" s="18"/>
      <c r="AK43" s="18"/>
      <c r="AL43" s="18"/>
      <c r="AM43" s="64"/>
      <c r="AN43" s="183"/>
      <c r="AP43" s="63"/>
      <c r="AQ43" s="94" t="s">
        <v>49</v>
      </c>
      <c r="AR43" s="18"/>
      <c r="AS43" s="18"/>
      <c r="AT43" s="18"/>
      <c r="AU43" s="18"/>
      <c r="AV43" s="18"/>
      <c r="AW43" s="64"/>
      <c r="AX43" s="183"/>
    </row>
    <row r="44" spans="1:50" ht="14.45" customHeight="1">
      <c r="A44" s="158"/>
      <c r="B44" s="138"/>
      <c r="C44" s="139" t="s">
        <v>158</v>
      </c>
      <c r="D44" s="139"/>
      <c r="E44" s="139"/>
      <c r="F44" s="138"/>
      <c r="G44" s="140"/>
      <c r="H44" s="140"/>
      <c r="I44" s="159"/>
      <c r="J44" s="18"/>
      <c r="K44" s="90"/>
      <c r="L44" s="202" t="s">
        <v>75</v>
      </c>
      <c r="M44" s="200" t="s">
        <v>76</v>
      </c>
      <c r="N44" s="200" t="s">
        <v>77</v>
      </c>
      <c r="O44" s="200" t="s">
        <v>78</v>
      </c>
      <c r="P44" s="200" t="s">
        <v>79</v>
      </c>
      <c r="Q44" s="200" t="s">
        <v>80</v>
      </c>
      <c r="R44" s="200" t="s">
        <v>81</v>
      </c>
      <c r="S44" s="203" t="s">
        <v>82</v>
      </c>
      <c r="T44" s="184"/>
      <c r="U44" s="18"/>
      <c r="V44" s="202" t="s">
        <v>75</v>
      </c>
      <c r="W44" s="200" t="s">
        <v>76</v>
      </c>
      <c r="X44" s="200" t="s">
        <v>77</v>
      </c>
      <c r="Y44" s="200" t="s">
        <v>78</v>
      </c>
      <c r="Z44" s="200" t="s">
        <v>79</v>
      </c>
      <c r="AA44" s="200" t="s">
        <v>80</v>
      </c>
      <c r="AB44" s="200" t="s">
        <v>81</v>
      </c>
      <c r="AC44" s="203" t="s">
        <v>82</v>
      </c>
      <c r="AD44" s="184"/>
      <c r="AE44" s="30"/>
      <c r="AF44" s="202" t="s">
        <v>75</v>
      </c>
      <c r="AG44" s="200" t="s">
        <v>76</v>
      </c>
      <c r="AH44" s="200" t="s">
        <v>77</v>
      </c>
      <c r="AI44" s="200" t="s">
        <v>78</v>
      </c>
      <c r="AJ44" s="200" t="s">
        <v>79</v>
      </c>
      <c r="AK44" s="200" t="s">
        <v>80</v>
      </c>
      <c r="AL44" s="200" t="s">
        <v>81</v>
      </c>
      <c r="AM44" s="203" t="s">
        <v>82</v>
      </c>
      <c r="AN44" s="183"/>
      <c r="AP44" s="202" t="s">
        <v>75</v>
      </c>
      <c r="AQ44" s="200" t="s">
        <v>76</v>
      </c>
      <c r="AR44" s="200" t="s">
        <v>77</v>
      </c>
      <c r="AS44" s="200" t="s">
        <v>78</v>
      </c>
      <c r="AT44" s="200" t="s">
        <v>79</v>
      </c>
      <c r="AU44" s="200" t="s">
        <v>80</v>
      </c>
      <c r="AV44" s="200" t="s">
        <v>81</v>
      </c>
      <c r="AW44" s="203" t="s">
        <v>82</v>
      </c>
      <c r="AX44" s="183"/>
    </row>
    <row r="45" spans="1:50" ht="14.45" customHeight="1">
      <c r="A45" s="42"/>
      <c r="B45" s="27"/>
      <c r="C45" s="21" t="s">
        <v>39</v>
      </c>
      <c r="D45" s="32"/>
      <c r="E45" s="32"/>
      <c r="F45" s="23" t="s">
        <v>38</v>
      </c>
      <c r="G45" s="6" t="s">
        <v>34</v>
      </c>
      <c r="H45" s="2"/>
      <c r="I45" s="39" t="s">
        <v>35</v>
      </c>
      <c r="J45" s="18"/>
      <c r="K45" s="89" t="s">
        <v>46</v>
      </c>
      <c r="L45" s="204" t="b">
        <v>0</v>
      </c>
      <c r="M45" s="201" t="b">
        <v>0</v>
      </c>
      <c r="N45" s="201" t="b">
        <v>0</v>
      </c>
      <c r="O45" s="201" t="b">
        <v>0</v>
      </c>
      <c r="P45" s="201" t="b">
        <v>0</v>
      </c>
      <c r="Q45" s="201" t="b">
        <v>0</v>
      </c>
      <c r="R45" s="201" t="b">
        <v>0</v>
      </c>
      <c r="S45" s="205" t="b">
        <v>0</v>
      </c>
      <c r="T45" s="182">
        <f>COUNTIF(L45:S45,"VERO")</f>
        <v>0</v>
      </c>
      <c r="U45" s="89" t="s">
        <v>46</v>
      </c>
      <c r="V45" s="204" t="b">
        <v>0</v>
      </c>
      <c r="W45" s="201" t="b">
        <v>0</v>
      </c>
      <c r="X45" s="201" t="b">
        <v>0</v>
      </c>
      <c r="Y45" s="201" t="b">
        <v>0</v>
      </c>
      <c r="Z45" s="201" t="b">
        <v>0</v>
      </c>
      <c r="AA45" s="201" t="b">
        <v>0</v>
      </c>
      <c r="AB45" s="201" t="b">
        <v>0</v>
      </c>
      <c r="AC45" s="205" t="b">
        <v>0</v>
      </c>
      <c r="AD45" s="182">
        <f>COUNTIF(V45:AC45,"VERO")</f>
        <v>0</v>
      </c>
      <c r="AE45" s="89" t="s">
        <v>46</v>
      </c>
      <c r="AF45" s="204" t="b">
        <v>0</v>
      </c>
      <c r="AG45" s="201" t="b">
        <v>0</v>
      </c>
      <c r="AH45" s="201" t="b">
        <v>0</v>
      </c>
      <c r="AI45" s="201" t="b">
        <v>0</v>
      </c>
      <c r="AJ45" s="201" t="b">
        <v>0</v>
      </c>
      <c r="AK45" s="201" t="b">
        <v>0</v>
      </c>
      <c r="AL45" s="201" t="b">
        <v>0</v>
      </c>
      <c r="AM45" s="205" t="b">
        <v>0</v>
      </c>
      <c r="AN45" s="182">
        <f>COUNTIF(AF45:AM45,"VERO")</f>
        <v>0</v>
      </c>
      <c r="AO45" s="89" t="s">
        <v>46</v>
      </c>
      <c r="AP45" s="204" t="b">
        <v>0</v>
      </c>
      <c r="AQ45" s="201" t="b">
        <v>0</v>
      </c>
      <c r="AR45" s="201" t="b">
        <v>0</v>
      </c>
      <c r="AS45" s="201" t="b">
        <v>0</v>
      </c>
      <c r="AT45" s="201" t="b">
        <v>0</v>
      </c>
      <c r="AU45" s="201" t="b">
        <v>0</v>
      </c>
      <c r="AV45" s="201" t="b">
        <v>0</v>
      </c>
      <c r="AW45" s="205" t="b">
        <v>0</v>
      </c>
      <c r="AX45" s="182">
        <f>COUNTIF(AP45:AV45,"VERO")</f>
        <v>0</v>
      </c>
    </row>
    <row r="46" spans="1:50" ht="14.45" customHeight="1">
      <c r="A46" s="38" t="s">
        <v>182</v>
      </c>
      <c r="B46" s="22" t="s">
        <v>33</v>
      </c>
      <c r="C46" s="33" t="s">
        <v>161</v>
      </c>
      <c r="D46" s="32"/>
      <c r="E46" s="32"/>
      <c r="F46" s="23" t="s">
        <v>36</v>
      </c>
      <c r="G46" s="6" t="s">
        <v>37</v>
      </c>
      <c r="H46" s="24" t="s">
        <v>1</v>
      </c>
      <c r="I46" s="39" t="s">
        <v>36</v>
      </c>
      <c r="J46" s="18"/>
      <c r="K46" s="89" t="s">
        <v>47</v>
      </c>
      <c r="L46" s="204" t="b">
        <v>0</v>
      </c>
      <c r="M46" s="201" t="b">
        <v>0</v>
      </c>
      <c r="N46" s="201" t="b">
        <v>0</v>
      </c>
      <c r="O46" s="201" t="b">
        <v>0</v>
      </c>
      <c r="P46" s="201" t="b">
        <v>0</v>
      </c>
      <c r="Q46" s="201" t="b">
        <v>0</v>
      </c>
      <c r="R46" s="201" t="b">
        <v>0</v>
      </c>
      <c r="S46" s="205" t="b">
        <v>0</v>
      </c>
      <c r="T46" s="182">
        <f>COUNTIF(L46:S46,"VERO")</f>
        <v>0</v>
      </c>
      <c r="U46" s="89" t="s">
        <v>47</v>
      </c>
      <c r="V46" s="204" t="b">
        <v>0</v>
      </c>
      <c r="W46" s="201" t="b">
        <v>0</v>
      </c>
      <c r="X46" s="201" t="b">
        <v>0</v>
      </c>
      <c r="Y46" s="201" t="b">
        <v>0</v>
      </c>
      <c r="Z46" s="201" t="b">
        <v>0</v>
      </c>
      <c r="AA46" s="201" t="b">
        <v>0</v>
      </c>
      <c r="AB46" s="201" t="b">
        <v>0</v>
      </c>
      <c r="AC46" s="205" t="b">
        <v>0</v>
      </c>
      <c r="AD46" s="182">
        <f>COUNTIF(V46:AC46,"VERO")</f>
        <v>0</v>
      </c>
      <c r="AE46" s="89" t="s">
        <v>47</v>
      </c>
      <c r="AF46" s="204" t="b">
        <v>0</v>
      </c>
      <c r="AG46" s="201" t="b">
        <v>0</v>
      </c>
      <c r="AH46" s="201" t="b">
        <v>0</v>
      </c>
      <c r="AI46" s="201" t="b">
        <v>0</v>
      </c>
      <c r="AJ46" s="201" t="b">
        <v>0</v>
      </c>
      <c r="AK46" s="201" t="b">
        <v>0</v>
      </c>
      <c r="AL46" s="201" t="b">
        <v>0</v>
      </c>
      <c r="AM46" s="205" t="b">
        <v>0</v>
      </c>
      <c r="AN46" s="182">
        <f>COUNTIF(AF46:AM46,"VERO")</f>
        <v>0</v>
      </c>
      <c r="AO46" s="89" t="s">
        <v>47</v>
      </c>
      <c r="AP46" s="204" t="b">
        <v>0</v>
      </c>
      <c r="AQ46" s="201" t="b">
        <v>0</v>
      </c>
      <c r="AR46" s="201" t="b">
        <v>0</v>
      </c>
      <c r="AS46" s="201" t="b">
        <v>0</v>
      </c>
      <c r="AT46" s="201" t="b">
        <v>0</v>
      </c>
      <c r="AU46" s="201" t="b">
        <v>0</v>
      </c>
      <c r="AV46" s="201" t="b">
        <v>0</v>
      </c>
      <c r="AW46" s="205" t="b">
        <v>0</v>
      </c>
      <c r="AX46" s="182">
        <f>COUNTIF(AP46:AW46,"VERO")</f>
        <v>0</v>
      </c>
    </row>
    <row r="47" spans="1:50" ht="14.45" customHeight="1">
      <c r="A47" s="141" t="s">
        <v>150</v>
      </c>
      <c r="B47" s="141" t="s">
        <v>150</v>
      </c>
      <c r="C47" s="140" t="s">
        <v>160</v>
      </c>
      <c r="D47" s="142"/>
      <c r="E47" s="142"/>
      <c r="F47" s="143">
        <v>0</v>
      </c>
      <c r="G47" s="144">
        <v>993.62</v>
      </c>
      <c r="H47" s="145">
        <f>F47</f>
        <v>0</v>
      </c>
      <c r="I47" s="161">
        <f>H47*G47</f>
        <v>0</v>
      </c>
      <c r="J47" s="18"/>
      <c r="K47" s="89" t="s">
        <v>48</v>
      </c>
      <c r="L47" s="204" t="b">
        <v>0</v>
      </c>
      <c r="M47" s="201" t="b">
        <v>0</v>
      </c>
      <c r="N47" s="201" t="b">
        <v>0</v>
      </c>
      <c r="O47" s="201" t="b">
        <v>0</v>
      </c>
      <c r="P47" s="201" t="b">
        <v>0</v>
      </c>
      <c r="Q47" s="201" t="b">
        <v>0</v>
      </c>
      <c r="R47" s="201" t="b">
        <v>0</v>
      </c>
      <c r="S47" s="205" t="b">
        <v>0</v>
      </c>
      <c r="T47" s="182">
        <f>COUNTIF(L47:S47,"VERO")</f>
        <v>0</v>
      </c>
      <c r="U47" s="89" t="s">
        <v>48</v>
      </c>
      <c r="V47" s="204" t="b">
        <v>0</v>
      </c>
      <c r="W47" s="201" t="b">
        <v>0</v>
      </c>
      <c r="X47" s="201" t="b">
        <v>0</v>
      </c>
      <c r="Y47" s="201" t="b">
        <v>0</v>
      </c>
      <c r="Z47" s="201" t="b">
        <v>0</v>
      </c>
      <c r="AA47" s="201" t="b">
        <v>0</v>
      </c>
      <c r="AB47" s="201" t="b">
        <v>0</v>
      </c>
      <c r="AC47" s="205" t="b">
        <v>0</v>
      </c>
      <c r="AD47" s="182">
        <f>COUNTIF(V47:AC47,"VERO")</f>
        <v>0</v>
      </c>
      <c r="AE47" s="89" t="s">
        <v>48</v>
      </c>
      <c r="AF47" s="204" t="b">
        <v>0</v>
      </c>
      <c r="AG47" s="201" t="b">
        <v>0</v>
      </c>
      <c r="AH47" s="201" t="b">
        <v>0</v>
      </c>
      <c r="AI47" s="201" t="b">
        <v>0</v>
      </c>
      <c r="AJ47" s="201" t="b">
        <v>0</v>
      </c>
      <c r="AK47" s="201" t="b">
        <v>0</v>
      </c>
      <c r="AL47" s="201" t="b">
        <v>0</v>
      </c>
      <c r="AM47" s="205" t="b">
        <v>0</v>
      </c>
      <c r="AN47" s="182">
        <f>COUNTIF(AF47:AM47,"VERO")</f>
        <v>0</v>
      </c>
      <c r="AO47" s="89" t="s">
        <v>48</v>
      </c>
      <c r="AP47" s="204" t="b">
        <v>0</v>
      </c>
      <c r="AQ47" s="201" t="b">
        <v>0</v>
      </c>
      <c r="AR47" s="201" t="b">
        <v>0</v>
      </c>
      <c r="AS47" s="201" t="b">
        <v>0</v>
      </c>
      <c r="AT47" s="201" t="b">
        <v>0</v>
      </c>
      <c r="AU47" s="201" t="b">
        <v>0</v>
      </c>
      <c r="AV47" s="201" t="b">
        <v>0</v>
      </c>
      <c r="AW47" s="205" t="b">
        <v>0</v>
      </c>
      <c r="AX47" s="182">
        <f>COUNTIF(AP47:AW47,"VERO")</f>
        <v>0</v>
      </c>
    </row>
    <row r="48" spans="1:50" ht="14.45" customHeight="1">
      <c r="A48" s="73"/>
      <c r="B48" s="11"/>
      <c r="C48" s="21" t="s">
        <v>22</v>
      </c>
      <c r="D48" s="21"/>
      <c r="E48" s="21"/>
      <c r="F48" s="23" t="s">
        <v>65</v>
      </c>
      <c r="G48" s="6" t="s">
        <v>34</v>
      </c>
      <c r="H48" s="2"/>
      <c r="I48" s="39" t="s">
        <v>35</v>
      </c>
      <c r="J48" s="18"/>
      <c r="L48" s="63"/>
      <c r="M48" s="18"/>
      <c r="N48" s="18"/>
      <c r="O48" s="18"/>
      <c r="P48" s="18"/>
      <c r="Q48" s="18"/>
      <c r="R48" s="18"/>
      <c r="S48" s="64"/>
      <c r="T48" s="182">
        <f>SUM(T45:T47)</f>
        <v>0</v>
      </c>
      <c r="U48" s="181"/>
      <c r="V48" s="63"/>
      <c r="W48" s="18"/>
      <c r="X48" s="18"/>
      <c r="Y48" s="18"/>
      <c r="Z48" s="18"/>
      <c r="AA48" s="18"/>
      <c r="AB48" s="18"/>
      <c r="AC48" s="64"/>
      <c r="AD48" s="182">
        <f>SUM(AD45:AD47)</f>
        <v>0</v>
      </c>
      <c r="AE48" s="183"/>
      <c r="AF48" s="63"/>
      <c r="AG48" s="18"/>
      <c r="AH48" s="18"/>
      <c r="AI48" s="18"/>
      <c r="AJ48" s="18"/>
      <c r="AK48" s="18"/>
      <c r="AL48" s="18"/>
      <c r="AM48" s="64"/>
      <c r="AN48" s="182">
        <f>SUM(AN45:AN47)</f>
        <v>0</v>
      </c>
      <c r="AO48" s="181"/>
      <c r="AP48" s="63"/>
      <c r="AQ48" s="18"/>
      <c r="AR48" s="18"/>
      <c r="AS48" s="18"/>
      <c r="AT48" s="18"/>
      <c r="AU48" s="18"/>
      <c r="AV48" s="18"/>
      <c r="AW48" s="64"/>
      <c r="AX48" s="182">
        <f>SUM(AX45:AX47)</f>
        <v>0</v>
      </c>
    </row>
    <row r="49" spans="1:51" ht="14.45" customHeight="1">
      <c r="A49" s="38" t="s">
        <v>182</v>
      </c>
      <c r="B49" s="22" t="s">
        <v>33</v>
      </c>
      <c r="C49" s="33" t="s">
        <v>66</v>
      </c>
      <c r="D49" s="21"/>
      <c r="E49" s="114" t="str">
        <f>IF(SUM(H50:H52)&gt;62,"TROPPE RAM","")</f>
        <v/>
      </c>
      <c r="F49" s="23" t="s">
        <v>36</v>
      </c>
      <c r="G49" s="6" t="s">
        <v>37</v>
      </c>
      <c r="H49" s="24" t="s">
        <v>1</v>
      </c>
      <c r="I49" s="39" t="s">
        <v>36</v>
      </c>
      <c r="J49" s="18"/>
      <c r="K49" s="18"/>
      <c r="L49" s="63"/>
      <c r="M49" s="75" t="b">
        <v>0</v>
      </c>
      <c r="N49" s="56"/>
      <c r="O49" s="34" t="s">
        <v>52</v>
      </c>
      <c r="P49" s="31"/>
      <c r="Q49" s="31"/>
      <c r="R49" s="80"/>
      <c r="S49" s="64"/>
      <c r="T49" s="184"/>
      <c r="U49" s="18"/>
      <c r="V49" s="63"/>
      <c r="W49" s="75" t="b">
        <v>0</v>
      </c>
      <c r="X49" s="56"/>
      <c r="Y49" s="34" t="s">
        <v>53</v>
      </c>
      <c r="Z49" s="31"/>
      <c r="AA49" s="31"/>
      <c r="AB49" s="80"/>
      <c r="AC49" s="64"/>
      <c r="AD49" s="184"/>
      <c r="AE49" s="18"/>
      <c r="AF49" s="63"/>
      <c r="AG49" s="75" t="b">
        <v>0</v>
      </c>
      <c r="AH49" s="56"/>
      <c r="AI49" s="34" t="s">
        <v>56</v>
      </c>
      <c r="AJ49" s="31"/>
      <c r="AK49" s="31"/>
      <c r="AL49" s="80"/>
      <c r="AM49" s="64"/>
      <c r="AN49" s="184"/>
      <c r="AP49" s="63"/>
      <c r="AQ49" s="75" t="b">
        <v>0</v>
      </c>
      <c r="AR49" s="56"/>
      <c r="AS49" s="34" t="s">
        <v>55</v>
      </c>
      <c r="AT49" s="31"/>
      <c r="AU49" s="31"/>
      <c r="AV49" s="80"/>
      <c r="AW49" s="64"/>
      <c r="AX49" s="91"/>
    </row>
    <row r="50" spans="1:51" ht="14.45" customHeight="1">
      <c r="A50" s="25">
        <v>6200240</v>
      </c>
      <c r="B50" s="25">
        <v>6200240</v>
      </c>
      <c r="C50" s="13" t="s">
        <v>147</v>
      </c>
      <c r="D50" s="13"/>
      <c r="E50" s="13"/>
      <c r="F50" s="54">
        <v>0</v>
      </c>
      <c r="G50" s="12">
        <v>165.56</v>
      </c>
      <c r="H50" s="9">
        <f>F50</f>
        <v>0</v>
      </c>
      <c r="I50" s="41">
        <f t="shared" ref="I50:I52" si="8">H50*G50</f>
        <v>0</v>
      </c>
      <c r="J50" s="18"/>
      <c r="K50" s="18"/>
      <c r="L50" s="63"/>
      <c r="M50" s="18"/>
      <c r="N50" s="34" t="str">
        <f>IF(R50&gt;0,"CPU","")</f>
        <v/>
      </c>
      <c r="O50" s="31"/>
      <c r="P50" s="31"/>
      <c r="Q50" s="31"/>
      <c r="R50" s="176">
        <f>COUNTIF(M49,"VERO")</f>
        <v>0</v>
      </c>
      <c r="S50" s="64"/>
      <c r="T50" s="91"/>
      <c r="U50" s="18"/>
      <c r="V50" s="63"/>
      <c r="W50" s="18"/>
      <c r="X50" s="34" t="str">
        <f>IF(AB50&gt;0,"CPU","")</f>
        <v/>
      </c>
      <c r="Y50" s="31"/>
      <c r="Z50" s="31"/>
      <c r="AA50" s="31"/>
      <c r="AB50" s="176">
        <f>COUNTIF(W49,"VERO")</f>
        <v>0</v>
      </c>
      <c r="AC50" s="64"/>
      <c r="AD50" s="184"/>
      <c r="AE50" s="18"/>
      <c r="AF50" s="63"/>
      <c r="AG50" s="18"/>
      <c r="AH50" s="34" t="str">
        <f>IF(AL50&gt;0,"CPU","")</f>
        <v/>
      </c>
      <c r="AI50" s="31"/>
      <c r="AJ50" s="31"/>
      <c r="AK50" s="31"/>
      <c r="AL50" s="176">
        <f>COUNTIF(AG49,"VERO")</f>
        <v>0</v>
      </c>
      <c r="AM50" s="64"/>
      <c r="AN50" s="184"/>
      <c r="AP50" s="63"/>
      <c r="AQ50" s="18"/>
      <c r="AR50" s="34" t="str">
        <f>IF(AV50&gt;0,"CPU","")</f>
        <v/>
      </c>
      <c r="AS50" s="31"/>
      <c r="AT50" s="31"/>
      <c r="AU50" s="31"/>
      <c r="AV50" s="176">
        <f>COUNTIF(AQ49,"VERO")</f>
        <v>0</v>
      </c>
      <c r="AW50" s="64"/>
      <c r="AX50" s="91"/>
    </row>
    <row r="51" spans="1:51" ht="14.45" customHeight="1">
      <c r="A51" s="25">
        <v>6200241</v>
      </c>
      <c r="B51" s="25">
        <v>6200241</v>
      </c>
      <c r="C51" s="13" t="s">
        <v>148</v>
      </c>
      <c r="D51" s="13"/>
      <c r="E51" s="13"/>
      <c r="F51" s="54">
        <v>0</v>
      </c>
      <c r="G51" s="8">
        <v>322.01</v>
      </c>
      <c r="H51" s="9">
        <f>F51</f>
        <v>0</v>
      </c>
      <c r="I51" s="41">
        <f t="shared" si="8"/>
        <v>0</v>
      </c>
      <c r="J51" s="18"/>
      <c r="K51" s="18"/>
      <c r="L51" s="63"/>
      <c r="M51" s="18"/>
      <c r="N51" s="34" t="str">
        <f>IF(R50&gt;0,"INSTALLATA","")</f>
        <v/>
      </c>
      <c r="O51" s="31"/>
      <c r="P51" s="31"/>
      <c r="Q51" s="31"/>
      <c r="R51" s="91"/>
      <c r="S51" s="64"/>
      <c r="T51" s="91"/>
      <c r="U51" s="18"/>
      <c r="V51" s="63"/>
      <c r="W51" s="18"/>
      <c r="X51" s="34" t="str">
        <f>IF(AB50&gt;0,"INSTALLATA","")</f>
        <v/>
      </c>
      <c r="Y51" s="31"/>
      <c r="Z51" s="31"/>
      <c r="AA51" s="31"/>
      <c r="AB51" s="91"/>
      <c r="AC51" s="64"/>
      <c r="AD51" s="18"/>
      <c r="AE51" s="18"/>
      <c r="AF51" s="63"/>
      <c r="AG51" s="18"/>
      <c r="AH51" s="34" t="str">
        <f>IF(AL50&gt;0,"INSTALLATA","")</f>
        <v/>
      </c>
      <c r="AI51" s="31"/>
      <c r="AJ51" s="31"/>
      <c r="AK51" s="31"/>
      <c r="AL51" s="91"/>
      <c r="AM51" s="64"/>
      <c r="AN51" s="91"/>
      <c r="AP51" s="63"/>
      <c r="AQ51" s="18"/>
      <c r="AR51" s="34" t="str">
        <f>IF(AV50&gt;0,"INSTALLATA","")</f>
        <v/>
      </c>
      <c r="AS51" s="31"/>
      <c r="AT51" s="31"/>
      <c r="AU51" s="31"/>
      <c r="AV51" s="91"/>
      <c r="AW51" s="64"/>
      <c r="AX51" s="91"/>
    </row>
    <row r="52" spans="1:51" ht="14.45" customHeight="1">
      <c r="A52" s="141">
        <v>6200242</v>
      </c>
      <c r="B52" s="141">
        <v>6200242</v>
      </c>
      <c r="C52" s="140" t="s">
        <v>149</v>
      </c>
      <c r="D52" s="140"/>
      <c r="E52" s="140"/>
      <c r="F52" s="146">
        <v>0</v>
      </c>
      <c r="G52" s="144">
        <v>664.31</v>
      </c>
      <c r="H52" s="145">
        <f>F52</f>
        <v>0</v>
      </c>
      <c r="I52" s="161">
        <f t="shared" si="8"/>
        <v>0</v>
      </c>
      <c r="J52" s="18"/>
      <c r="K52" s="18"/>
      <c r="L52" s="63"/>
      <c r="M52" s="18"/>
      <c r="N52" s="76" t="str">
        <f>IF(AND(R50&gt;0,T48&lt;1),"CPU SENZA RAM","")</f>
        <v/>
      </c>
      <c r="O52" s="31"/>
      <c r="P52" s="31"/>
      <c r="Q52" s="31"/>
      <c r="R52" s="91"/>
      <c r="S52" s="64"/>
      <c r="T52" s="91"/>
      <c r="U52" s="18"/>
      <c r="V52" s="63"/>
      <c r="W52" s="18"/>
      <c r="X52" s="76" t="str">
        <f>IF(AND(AB50&gt;0,AD48&lt;1),"CPU SENZA RAM","")</f>
        <v/>
      </c>
      <c r="Y52" s="31"/>
      <c r="Z52" s="31"/>
      <c r="AA52" s="31"/>
      <c r="AB52" s="91"/>
      <c r="AC52" s="64"/>
      <c r="AD52" s="18"/>
      <c r="AE52" s="18"/>
      <c r="AF52" s="63"/>
      <c r="AG52" s="18"/>
      <c r="AH52" s="76" t="str">
        <f>IF(AND(AL50&gt;0,AN48&lt;1),"CPU SENZA RAM","")</f>
        <v/>
      </c>
      <c r="AI52" s="31"/>
      <c r="AJ52" s="31"/>
      <c r="AK52" s="31"/>
      <c r="AL52" s="91"/>
      <c r="AM52" s="64"/>
      <c r="AN52" s="18"/>
      <c r="AP52" s="63"/>
      <c r="AQ52" s="18"/>
      <c r="AR52" s="76" t="str">
        <f>IF(AND(AV50&gt;0,AX48&lt;1),"CPU SENZA RAM","")</f>
        <v/>
      </c>
      <c r="AS52" s="31"/>
      <c r="AT52" s="31"/>
      <c r="AU52" s="31"/>
      <c r="AV52" s="91"/>
      <c r="AW52" s="64"/>
      <c r="AX52" s="18"/>
    </row>
    <row r="53" spans="1:51" ht="14.45" customHeight="1">
      <c r="A53" s="44"/>
      <c r="B53" s="26"/>
      <c r="C53" s="32" t="s">
        <v>45</v>
      </c>
      <c r="D53" s="32"/>
      <c r="E53" s="32"/>
      <c r="F53" s="23" t="s">
        <v>38</v>
      </c>
      <c r="G53" s="6" t="s">
        <v>34</v>
      </c>
      <c r="H53" s="2"/>
      <c r="I53" s="39" t="s">
        <v>35</v>
      </c>
      <c r="J53" s="18"/>
      <c r="K53" s="18"/>
      <c r="L53" s="63"/>
      <c r="M53" s="18"/>
      <c r="N53" s="77" t="str">
        <f>IF(AND(R50&lt;1,T48&gt;0),"RAM SENZA CPU","")</f>
        <v/>
      </c>
      <c r="O53" s="31"/>
      <c r="P53" s="31"/>
      <c r="Q53" s="31"/>
      <c r="R53" s="91"/>
      <c r="S53" s="64"/>
      <c r="T53" s="91"/>
      <c r="U53" s="18"/>
      <c r="V53" s="63"/>
      <c r="W53" s="18"/>
      <c r="X53" s="77" t="str">
        <f>IF(AND(AB50&lt;1,AD48&gt;0),"RAM SENZA CPU","")</f>
        <v/>
      </c>
      <c r="Y53" s="31"/>
      <c r="Z53" s="31"/>
      <c r="AA53" s="31"/>
      <c r="AB53" s="91"/>
      <c r="AC53" s="64"/>
      <c r="AD53" s="18"/>
      <c r="AE53" s="18"/>
      <c r="AF53" s="63"/>
      <c r="AG53" s="18"/>
      <c r="AH53" s="77" t="str">
        <f>IF(AND(AL50&lt;1,AN48&gt;0),"RAM SENZA CPU","")</f>
        <v/>
      </c>
      <c r="AI53" s="31"/>
      <c r="AJ53" s="31"/>
      <c r="AK53" s="31"/>
      <c r="AL53" s="91"/>
      <c r="AM53" s="64"/>
      <c r="AN53" s="18"/>
      <c r="AP53" s="63"/>
      <c r="AQ53" s="18"/>
      <c r="AR53" s="77" t="str">
        <f>IF(AND(AV50&lt;1,AX48&gt;0),"RAM SENZA CPU","")</f>
        <v/>
      </c>
      <c r="AS53" s="31"/>
      <c r="AT53" s="31"/>
      <c r="AU53" s="31"/>
      <c r="AV53" s="91"/>
      <c r="AW53" s="64"/>
      <c r="AX53" s="18"/>
    </row>
    <row r="54" spans="1:51" ht="14.45" customHeight="1" thickBot="1">
      <c r="A54" s="38" t="s">
        <v>182</v>
      </c>
      <c r="B54" s="22" t="s">
        <v>33</v>
      </c>
      <c r="C54" s="33" t="s">
        <v>162</v>
      </c>
      <c r="D54" s="32"/>
      <c r="E54" s="114" t="str">
        <f>IF(SUM(H55:H56)&gt;16,"TROPPI DISCHI","")</f>
        <v/>
      </c>
      <c r="F54" s="23" t="s">
        <v>36</v>
      </c>
      <c r="G54" s="6" t="s">
        <v>37</v>
      </c>
      <c r="H54" s="24" t="s">
        <v>1</v>
      </c>
      <c r="I54" s="39" t="s">
        <v>36</v>
      </c>
      <c r="J54" s="18"/>
      <c r="K54" s="18"/>
      <c r="L54" s="117" t="s">
        <v>9</v>
      </c>
      <c r="M54" s="118"/>
      <c r="N54" s="118"/>
      <c r="O54" s="118"/>
      <c r="P54" s="118"/>
      <c r="Q54" s="118"/>
      <c r="R54" s="118"/>
      <c r="S54" s="119"/>
      <c r="T54" s="18"/>
      <c r="U54" s="18"/>
      <c r="V54" s="117" t="s">
        <v>12</v>
      </c>
      <c r="W54" s="118"/>
      <c r="X54" s="118"/>
      <c r="Y54" s="118"/>
      <c r="Z54" s="118"/>
      <c r="AA54" s="118"/>
      <c r="AB54" s="118"/>
      <c r="AC54" s="119"/>
      <c r="AD54" s="30"/>
      <c r="AF54" s="117" t="s">
        <v>11</v>
      </c>
      <c r="AG54" s="118"/>
      <c r="AH54" s="118"/>
      <c r="AI54" s="118"/>
      <c r="AJ54" s="118"/>
      <c r="AK54" s="118"/>
      <c r="AL54" s="118"/>
      <c r="AM54" s="119"/>
      <c r="AN54" s="30"/>
      <c r="AP54" s="117" t="s">
        <v>10</v>
      </c>
      <c r="AQ54" s="118"/>
      <c r="AR54" s="118"/>
      <c r="AS54" s="118"/>
      <c r="AT54" s="118"/>
      <c r="AU54" s="118"/>
      <c r="AV54" s="118"/>
      <c r="AW54" s="119"/>
      <c r="AX54" s="18"/>
    </row>
    <row r="55" spans="1:51" ht="14.45" customHeight="1">
      <c r="A55" s="25" t="s">
        <v>171</v>
      </c>
      <c r="B55" s="25" t="s">
        <v>171</v>
      </c>
      <c r="C55" s="13" t="s">
        <v>4</v>
      </c>
      <c r="D55" s="13"/>
      <c r="E55" s="13"/>
      <c r="F55" s="10">
        <v>0</v>
      </c>
      <c r="G55" s="12">
        <v>159.56</v>
      </c>
      <c r="H55" s="9">
        <f>F55</f>
        <v>0</v>
      </c>
      <c r="I55" s="41">
        <f t="shared" ref="I55:I56" si="9">H55*G55</f>
        <v>0</v>
      </c>
      <c r="J55" s="18"/>
      <c r="L55" s="110" t="s">
        <v>124</v>
      </c>
      <c r="M55" s="53"/>
      <c r="N55" s="53"/>
      <c r="O55" s="53"/>
      <c r="P55" s="53"/>
      <c r="Q55" s="53"/>
      <c r="R55" s="53"/>
      <c r="S55" s="53"/>
      <c r="T55" s="53"/>
      <c r="U55" s="53"/>
      <c r="V55" s="110" t="s">
        <v>124</v>
      </c>
      <c r="W55" s="53"/>
      <c r="X55" s="53"/>
      <c r="Y55" s="53"/>
      <c r="Z55" s="53"/>
      <c r="AA55" s="53"/>
      <c r="AB55" s="53"/>
      <c r="AF55" s="110" t="s">
        <v>124</v>
      </c>
      <c r="AM55" s="53"/>
      <c r="AN55" s="53"/>
      <c r="AO55" s="53"/>
      <c r="AP55" s="110" t="s">
        <v>124</v>
      </c>
      <c r="AQ55" s="53"/>
      <c r="AR55" s="53"/>
      <c r="AS55" s="53"/>
      <c r="AT55" s="53"/>
      <c r="AU55" s="53"/>
      <c r="AV55" s="53"/>
      <c r="AW55" s="53"/>
      <c r="AX55" s="18"/>
    </row>
    <row r="56" spans="1:51" ht="14.45" customHeight="1">
      <c r="A56" s="141" t="s">
        <v>172</v>
      </c>
      <c r="B56" s="141" t="s">
        <v>172</v>
      </c>
      <c r="C56" s="140" t="s">
        <v>5</v>
      </c>
      <c r="D56" s="140"/>
      <c r="E56" s="140"/>
      <c r="F56" s="143">
        <v>0</v>
      </c>
      <c r="G56" s="144">
        <v>234.11</v>
      </c>
      <c r="H56" s="145">
        <f>F56</f>
        <v>0</v>
      </c>
      <c r="I56" s="161">
        <f t="shared" si="9"/>
        <v>0</v>
      </c>
      <c r="J56" s="18"/>
      <c r="L56" s="124" t="s">
        <v>9</v>
      </c>
      <c r="M56" s="125"/>
      <c r="N56" s="125"/>
      <c r="O56" s="125"/>
      <c r="P56" s="125"/>
      <c r="Q56" s="125"/>
      <c r="R56" s="125"/>
      <c r="S56" s="126"/>
      <c r="T56" s="53"/>
      <c r="U56" s="53"/>
      <c r="V56" s="124" t="s">
        <v>12</v>
      </c>
      <c r="W56" s="125"/>
      <c r="X56" s="125"/>
      <c r="Y56" s="125"/>
      <c r="Z56" s="125"/>
      <c r="AA56" s="125"/>
      <c r="AB56" s="125"/>
      <c r="AC56" s="126"/>
      <c r="AD56" s="53"/>
      <c r="AE56" s="53"/>
      <c r="AF56" s="124" t="s">
        <v>11</v>
      </c>
      <c r="AG56" s="125"/>
      <c r="AH56" s="125"/>
      <c r="AI56" s="125"/>
      <c r="AJ56" s="125"/>
      <c r="AK56" s="125"/>
      <c r="AL56" s="125"/>
      <c r="AM56" s="126"/>
      <c r="AN56" s="53"/>
      <c r="AO56" s="53"/>
      <c r="AP56" s="124" t="s">
        <v>10</v>
      </c>
      <c r="AQ56" s="125"/>
      <c r="AR56" s="125"/>
      <c r="AS56" s="125"/>
      <c r="AT56" s="125"/>
      <c r="AU56" s="125"/>
      <c r="AV56" s="125"/>
      <c r="AW56" s="126"/>
      <c r="AX56" s="18"/>
    </row>
    <row r="57" spans="1:51" ht="14.45" customHeight="1">
      <c r="A57" s="223"/>
      <c r="B57" s="224"/>
      <c r="C57" s="148" t="s">
        <v>2</v>
      </c>
      <c r="D57" s="148"/>
      <c r="E57" s="148"/>
      <c r="F57" s="214" t="s">
        <v>38</v>
      </c>
      <c r="G57" s="215" t="s">
        <v>34</v>
      </c>
      <c r="H57" s="135"/>
      <c r="I57" s="216" t="s">
        <v>35</v>
      </c>
      <c r="J57" s="18"/>
      <c r="L57" s="127" t="s">
        <v>125</v>
      </c>
      <c r="M57" s="28"/>
      <c r="N57" s="28"/>
      <c r="O57" s="28"/>
      <c r="P57" s="186">
        <f>R32+R50</f>
        <v>1</v>
      </c>
      <c r="Q57" s="28"/>
      <c r="R57" s="28"/>
      <c r="S57" s="128"/>
      <c r="T57" s="28"/>
      <c r="U57" s="28"/>
      <c r="V57" s="127" t="s">
        <v>125</v>
      </c>
      <c r="W57" s="28"/>
      <c r="X57" s="28"/>
      <c r="Y57" s="28"/>
      <c r="Z57" s="186">
        <f>AB32+AB50</f>
        <v>1</v>
      </c>
      <c r="AA57" s="28"/>
      <c r="AB57" s="28"/>
      <c r="AC57" s="128"/>
      <c r="AD57" s="53"/>
      <c r="AE57" s="53"/>
      <c r="AF57" s="127" t="s">
        <v>125</v>
      </c>
      <c r="AG57" s="28"/>
      <c r="AH57" s="28"/>
      <c r="AI57" s="28"/>
      <c r="AJ57" s="186">
        <f>AL32+AL50</f>
        <v>1</v>
      </c>
      <c r="AK57" s="28"/>
      <c r="AL57" s="28"/>
      <c r="AM57" s="128"/>
      <c r="AN57" s="53"/>
      <c r="AO57" s="53"/>
      <c r="AP57" s="127" t="s">
        <v>125</v>
      </c>
      <c r="AQ57" s="28"/>
      <c r="AR57" s="28"/>
      <c r="AS57" s="28"/>
      <c r="AT57" s="186">
        <f>AV32+AV50</f>
        <v>1</v>
      </c>
      <c r="AU57" s="28"/>
      <c r="AV57" s="28"/>
      <c r="AW57" s="128"/>
      <c r="AX57" s="18"/>
    </row>
    <row r="58" spans="1:51" ht="14.45" customHeight="1">
      <c r="A58" s="217" t="s">
        <v>182</v>
      </c>
      <c r="B58" s="22" t="s">
        <v>33</v>
      </c>
      <c r="C58" s="33" t="s">
        <v>159</v>
      </c>
      <c r="D58" s="21"/>
      <c r="E58" s="114" t="str">
        <f>IF(SUM(H59:H61)&gt;4,"TROPPI Carta PCIE","")</f>
        <v/>
      </c>
      <c r="F58" s="23" t="s">
        <v>36</v>
      </c>
      <c r="G58" s="6" t="s">
        <v>37</v>
      </c>
      <c r="H58" s="24" t="s">
        <v>1</v>
      </c>
      <c r="I58" s="218" t="s">
        <v>36</v>
      </c>
      <c r="J58" s="18"/>
      <c r="L58" s="187" t="s">
        <v>127</v>
      </c>
      <c r="M58" s="13"/>
      <c r="N58" s="13"/>
      <c r="O58" s="13"/>
      <c r="P58" s="13"/>
      <c r="Q58" s="13"/>
      <c r="R58" s="225">
        <f>(T39+T45)*16+(T40+T46)*32+(T41+T47)*64</f>
        <v>32</v>
      </c>
      <c r="S58" s="226"/>
      <c r="T58" s="53"/>
      <c r="U58" s="53"/>
      <c r="V58" s="187" t="s">
        <v>127</v>
      </c>
      <c r="W58" s="13"/>
      <c r="X58" s="13"/>
      <c r="Y58" s="13"/>
      <c r="Z58" s="13"/>
      <c r="AA58" s="13"/>
      <c r="AB58" s="225">
        <f>(AD39+AD45)*16+(AD40+AD46)*32+(AD41+AD47)*64</f>
        <v>32</v>
      </c>
      <c r="AC58" s="226"/>
      <c r="AD58" s="53"/>
      <c r="AE58" s="53"/>
      <c r="AF58" s="187" t="s">
        <v>127</v>
      </c>
      <c r="AG58" s="13"/>
      <c r="AH58" s="13"/>
      <c r="AI58" s="13"/>
      <c r="AJ58" s="13"/>
      <c r="AK58" s="13"/>
      <c r="AL58" s="225">
        <f>(AN39+AN45)*16+(AN40+AN46)*32+(AN41+AN47)*64</f>
        <v>32</v>
      </c>
      <c r="AM58" s="226"/>
      <c r="AN58" s="53"/>
      <c r="AO58" s="53"/>
      <c r="AP58" s="187" t="s">
        <v>127</v>
      </c>
      <c r="AQ58" s="13"/>
      <c r="AR58" s="13"/>
      <c r="AS58" s="13"/>
      <c r="AT58" s="13"/>
      <c r="AU58" s="13"/>
      <c r="AV58" s="225">
        <f>(AX39+AX45)*16+(AX40+AX46)*32+(AX41+AX47)*64</f>
        <v>32</v>
      </c>
      <c r="AW58" s="226"/>
      <c r="AX58" s="18"/>
    </row>
    <row r="59" spans="1:51" ht="14.45" customHeight="1">
      <c r="A59" s="219" t="s">
        <v>151</v>
      </c>
      <c r="B59" s="25" t="s">
        <v>151</v>
      </c>
      <c r="C59" s="13" t="s">
        <v>19</v>
      </c>
      <c r="D59" s="13"/>
      <c r="E59" s="13"/>
      <c r="F59" s="10">
        <v>0</v>
      </c>
      <c r="G59" s="8">
        <v>39.21</v>
      </c>
      <c r="H59" s="9">
        <f>F59</f>
        <v>0</v>
      </c>
      <c r="I59" s="220">
        <f t="shared" ref="I59:I60" si="10">H59*G59</f>
        <v>0</v>
      </c>
      <c r="J59" s="18"/>
      <c r="L59" s="187" t="s">
        <v>126</v>
      </c>
      <c r="M59" s="13"/>
      <c r="N59" s="13"/>
      <c r="O59" s="13"/>
      <c r="P59" s="186">
        <f>L72</f>
        <v>2</v>
      </c>
      <c r="Q59" s="13" t="s">
        <v>128</v>
      </c>
      <c r="R59" s="13"/>
      <c r="S59" s="188"/>
      <c r="T59" s="53"/>
      <c r="U59" s="53"/>
      <c r="V59" s="187" t="s">
        <v>126</v>
      </c>
      <c r="W59" s="13"/>
      <c r="X59" s="13"/>
      <c r="Y59" s="13"/>
      <c r="Z59" s="186">
        <f>AC72</f>
        <v>2</v>
      </c>
      <c r="AA59" s="13" t="s">
        <v>128</v>
      </c>
      <c r="AB59" s="13"/>
      <c r="AC59" s="188"/>
      <c r="AD59" s="53"/>
      <c r="AE59" s="53"/>
      <c r="AF59" s="187" t="s">
        <v>126</v>
      </c>
      <c r="AG59" s="13"/>
      <c r="AH59" s="13"/>
      <c r="AI59" s="13"/>
      <c r="AJ59" s="186">
        <f>AM72</f>
        <v>2</v>
      </c>
      <c r="AK59" s="13" t="s">
        <v>128</v>
      </c>
      <c r="AL59" s="13"/>
      <c r="AM59" s="188"/>
      <c r="AN59" s="53"/>
      <c r="AO59" s="53"/>
      <c r="AP59" s="187" t="s">
        <v>126</v>
      </c>
      <c r="AQ59" s="13"/>
      <c r="AR59" s="13"/>
      <c r="AS59" s="13"/>
      <c r="AT59" s="186">
        <f>AW72</f>
        <v>2</v>
      </c>
      <c r="AU59" s="13" t="s">
        <v>128</v>
      </c>
      <c r="AV59" s="13"/>
      <c r="AW59" s="188"/>
      <c r="AX59" s="18"/>
    </row>
    <row r="60" spans="1:51" ht="14.45" customHeight="1">
      <c r="A60" s="219" t="s">
        <v>152</v>
      </c>
      <c r="B60" s="25" t="s">
        <v>181</v>
      </c>
      <c r="C60" s="13" t="s">
        <v>20</v>
      </c>
      <c r="D60" s="13"/>
      <c r="E60" s="13"/>
      <c r="F60" s="10">
        <v>0</v>
      </c>
      <c r="G60" s="8">
        <v>601.61</v>
      </c>
      <c r="H60" s="9">
        <f t="shared" ref="H60:H61" si="11">F60</f>
        <v>0</v>
      </c>
      <c r="I60" s="220">
        <f t="shared" si="10"/>
        <v>0</v>
      </c>
      <c r="J60" s="18"/>
      <c r="L60" s="189"/>
      <c r="M60" s="140"/>
      <c r="N60" s="140"/>
      <c r="O60" s="140"/>
      <c r="P60" s="190">
        <f>L73</f>
        <v>0</v>
      </c>
      <c r="Q60" s="140" t="s">
        <v>129</v>
      </c>
      <c r="R60" s="140"/>
      <c r="S60" s="191"/>
      <c r="T60" s="53"/>
      <c r="U60" s="53"/>
      <c r="V60" s="189"/>
      <c r="W60" s="140"/>
      <c r="X60" s="140"/>
      <c r="Y60" s="140"/>
      <c r="Z60" s="190">
        <f>AC73</f>
        <v>0</v>
      </c>
      <c r="AA60" s="140" t="s">
        <v>129</v>
      </c>
      <c r="AB60" s="140"/>
      <c r="AC60" s="191"/>
      <c r="AD60" s="53"/>
      <c r="AE60" s="53"/>
      <c r="AF60" s="189"/>
      <c r="AG60" s="140"/>
      <c r="AH60" s="140"/>
      <c r="AI60" s="140"/>
      <c r="AJ60" s="190">
        <f>AM73</f>
        <v>0</v>
      </c>
      <c r="AK60" s="140" t="s">
        <v>129</v>
      </c>
      <c r="AL60" s="140"/>
      <c r="AM60" s="191"/>
      <c r="AN60" s="53"/>
      <c r="AO60" s="53"/>
      <c r="AP60" s="189"/>
      <c r="AQ60" s="140"/>
      <c r="AR60" s="140"/>
      <c r="AS60" s="140"/>
      <c r="AT60" s="190">
        <f>AW73</f>
        <v>0</v>
      </c>
      <c r="AU60" s="140" t="s">
        <v>129</v>
      </c>
      <c r="AV60" s="140"/>
      <c r="AW60" s="191"/>
      <c r="AX60" s="18"/>
    </row>
    <row r="61" spans="1:51" ht="14.45" customHeight="1">
      <c r="A61" s="221">
        <v>6030223</v>
      </c>
      <c r="B61" s="141" t="s">
        <v>180</v>
      </c>
      <c r="C61" s="140" t="s">
        <v>21</v>
      </c>
      <c r="D61" s="140"/>
      <c r="E61" s="140"/>
      <c r="F61" s="143">
        <v>0</v>
      </c>
      <c r="G61" s="144">
        <v>843.11</v>
      </c>
      <c r="H61" s="145">
        <f t="shared" si="11"/>
        <v>0</v>
      </c>
      <c r="I61" s="222">
        <f>H61*G61</f>
        <v>0</v>
      </c>
      <c r="J61" s="18"/>
    </row>
    <row r="62" spans="1:51" ht="14.45" customHeight="1">
      <c r="A62" s="40"/>
      <c r="B62" s="25"/>
      <c r="C62" s="21" t="s">
        <v>15</v>
      </c>
      <c r="D62" s="21"/>
      <c r="E62" s="21"/>
      <c r="F62" s="23" t="s">
        <v>65</v>
      </c>
      <c r="G62" s="6" t="s">
        <v>34</v>
      </c>
      <c r="H62" s="2"/>
      <c r="I62" s="39" t="s">
        <v>35</v>
      </c>
      <c r="J62" s="18"/>
      <c r="O62"/>
      <c r="AY62" s="207" t="s">
        <v>141</v>
      </c>
    </row>
    <row r="63" spans="1:51" ht="14.45" customHeight="1">
      <c r="A63" s="38" t="s">
        <v>182</v>
      </c>
      <c r="B63" s="22" t="s">
        <v>33</v>
      </c>
      <c r="C63" s="33" t="s">
        <v>115</v>
      </c>
      <c r="D63" s="21"/>
      <c r="E63" s="21"/>
      <c r="F63" s="23" t="s">
        <v>36</v>
      </c>
      <c r="G63" s="6" t="s">
        <v>37</v>
      </c>
      <c r="H63" s="24" t="s">
        <v>1</v>
      </c>
      <c r="I63" s="39" t="s">
        <v>36</v>
      </c>
      <c r="J63" s="18"/>
      <c r="AY63" s="207" t="s">
        <v>142</v>
      </c>
    </row>
    <row r="64" spans="1:51" ht="14.45" customHeight="1">
      <c r="A64" s="40" t="s">
        <v>173</v>
      </c>
      <c r="B64" s="25" t="s">
        <v>173</v>
      </c>
      <c r="C64" s="13" t="s">
        <v>13</v>
      </c>
      <c r="D64" s="13"/>
      <c r="E64" s="13"/>
      <c r="F64" s="54">
        <v>0</v>
      </c>
      <c r="G64" s="8">
        <v>599.76</v>
      </c>
      <c r="H64" s="9">
        <f>F64</f>
        <v>0</v>
      </c>
      <c r="I64" s="41">
        <f t="shared" ref="I64" si="12">H64*G64</f>
        <v>0</v>
      </c>
      <c r="J64" s="18"/>
      <c r="AU64"/>
    </row>
    <row r="65" spans="1:53" ht="14.45" customHeight="1">
      <c r="A65" s="40" t="s">
        <v>174</v>
      </c>
      <c r="B65" s="25" t="s">
        <v>174</v>
      </c>
      <c r="C65" s="13" t="s">
        <v>14</v>
      </c>
      <c r="D65" s="13"/>
      <c r="E65" s="13"/>
      <c r="F65" s="54">
        <v>0</v>
      </c>
      <c r="G65" s="8">
        <v>599.76</v>
      </c>
      <c r="H65" s="9">
        <f>F65</f>
        <v>0</v>
      </c>
      <c r="I65" s="41">
        <f>H65*G65</f>
        <v>0</v>
      </c>
      <c r="AY65" s="207" t="s">
        <v>143</v>
      </c>
    </row>
    <row r="66" spans="1:53" ht="14.45" customHeight="1">
      <c r="A66" s="40" t="s">
        <v>175</v>
      </c>
      <c r="B66" s="25" t="s">
        <v>175</v>
      </c>
      <c r="C66" s="13" t="s">
        <v>16</v>
      </c>
      <c r="D66" s="13"/>
      <c r="E66" s="13"/>
      <c r="F66" s="54">
        <v>0</v>
      </c>
      <c r="G66" s="8">
        <v>74.72</v>
      </c>
      <c r="H66" s="9">
        <f>F66</f>
        <v>0</v>
      </c>
      <c r="I66" s="41">
        <f>H66*G66</f>
        <v>0</v>
      </c>
      <c r="AY66" s="207"/>
    </row>
    <row r="67" spans="1:53" ht="14.45" customHeight="1">
      <c r="A67" s="40" t="s">
        <v>176</v>
      </c>
      <c r="B67" s="25" t="s">
        <v>176</v>
      </c>
      <c r="C67" s="13" t="s">
        <v>17</v>
      </c>
      <c r="D67" s="13"/>
      <c r="E67" s="13"/>
      <c r="F67" s="54">
        <v>0</v>
      </c>
      <c r="G67" s="8">
        <v>24.99</v>
      </c>
      <c r="H67" s="9">
        <f t="shared" ref="H67:H69" si="13">F67</f>
        <v>0</v>
      </c>
      <c r="I67" s="41">
        <f t="shared" ref="I67:I68" si="14">H67*G67</f>
        <v>0</v>
      </c>
      <c r="AY67" s="207" t="s">
        <v>144</v>
      </c>
    </row>
    <row r="68" spans="1:53" ht="14.45" customHeight="1" thickBot="1">
      <c r="A68" s="40" t="s">
        <v>177</v>
      </c>
      <c r="B68" s="25" t="s">
        <v>177</v>
      </c>
      <c r="C68" s="13" t="s">
        <v>18</v>
      </c>
      <c r="D68" s="13"/>
      <c r="E68" s="13"/>
      <c r="F68" s="54">
        <v>0</v>
      </c>
      <c r="G68" s="8">
        <v>24.95</v>
      </c>
      <c r="H68" s="9">
        <f t="shared" si="13"/>
        <v>0</v>
      </c>
      <c r="I68" s="41">
        <f t="shared" si="14"/>
        <v>0</v>
      </c>
      <c r="Y68" s="110" t="s">
        <v>136</v>
      </c>
    </row>
    <row r="69" spans="1:53" ht="14.45" customHeight="1">
      <c r="A69" s="40" t="s">
        <v>178</v>
      </c>
      <c r="B69" s="25" t="s">
        <v>178</v>
      </c>
      <c r="C69" s="13" t="s">
        <v>157</v>
      </c>
      <c r="D69" s="13"/>
      <c r="E69" s="13"/>
      <c r="F69" s="54">
        <v>0</v>
      </c>
      <c r="G69" s="8">
        <v>2437.27</v>
      </c>
      <c r="H69" s="9">
        <f t="shared" si="13"/>
        <v>0</v>
      </c>
      <c r="I69" s="41">
        <f>H69*G69</f>
        <v>0</v>
      </c>
      <c r="L69" s="95"/>
      <c r="M69" s="96" t="str">
        <f>IF(OR(M75&gt;1,N75&gt;1,O75&gt;1,P75&gt;1,Q75&gt;1,R75&gt;1,W75&gt;1,X75&gt;1,Y75&gt;1,Z75&gt;1,AA75&gt;1,AB75&gt;1),"NON PUOI SELEZIONARE PIU' TIPOLOGIE DI HDD NELLO STESSO SLOT","")</f>
        <v/>
      </c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96" t="str">
        <f>IF(OR(AG75&gt;1,AH75&gt;1,AI75&gt;1,AJ75&gt;1,AK75&gt;1,AL75&gt;1,AQ75&gt;1,AR75&gt;1,AS75&gt;1,AT75&gt;1,AU75&gt;1,AV75&gt;1),"NON PUOI SELEZIONARE PIU' TIPOLOGIE DI HDD NELLO STESSO SLOT","")</f>
        <v/>
      </c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74"/>
    </row>
    <row r="70" spans="1:53" ht="14.45" customHeight="1">
      <c r="A70" s="40" t="s">
        <v>179</v>
      </c>
      <c r="B70" s="25" t="s">
        <v>179</v>
      </c>
      <c r="C70" s="13" t="s">
        <v>156</v>
      </c>
      <c r="D70" s="13"/>
      <c r="E70" s="13"/>
      <c r="F70" s="54">
        <v>0</v>
      </c>
      <c r="G70" s="8">
        <v>2435.7800000000002</v>
      </c>
      <c r="H70" s="9">
        <f>F70</f>
        <v>0</v>
      </c>
      <c r="I70" s="41">
        <f>H70*G70</f>
        <v>0</v>
      </c>
      <c r="L70" s="63"/>
      <c r="M70" s="94"/>
      <c r="N70" s="94" t="s">
        <v>93</v>
      </c>
      <c r="O70" s="18"/>
      <c r="P70" s="18"/>
      <c r="Q70" s="18"/>
      <c r="R70" s="18"/>
      <c r="S70" s="176">
        <f>IF(L72+L73&gt;0,1,0)</f>
        <v>1</v>
      </c>
      <c r="T70" s="184"/>
      <c r="U70" s="18"/>
      <c r="V70" s="18"/>
      <c r="W70" s="94"/>
      <c r="X70" s="94" t="s">
        <v>93</v>
      </c>
      <c r="Y70" s="18"/>
      <c r="Z70" s="18"/>
      <c r="AA70" s="18"/>
      <c r="AB70" s="18"/>
      <c r="AC70" s="176">
        <f>IF(AC72+AC73&gt;0,1,0)</f>
        <v>1</v>
      </c>
      <c r="AD70" s="18"/>
      <c r="AE70" s="18"/>
      <c r="AF70" s="18"/>
      <c r="AG70" s="94"/>
      <c r="AH70" s="94" t="s">
        <v>93</v>
      </c>
      <c r="AI70" s="18"/>
      <c r="AJ70" s="18"/>
      <c r="AK70" s="18"/>
      <c r="AL70" s="18"/>
      <c r="AM70" s="176">
        <f>IF(AM72+AM73&gt;0,1,0)</f>
        <v>1</v>
      </c>
      <c r="AN70" s="18"/>
      <c r="AO70" s="18"/>
      <c r="AP70" s="18"/>
      <c r="AQ70" s="94"/>
      <c r="AR70" s="94" t="s">
        <v>93</v>
      </c>
      <c r="AS70" s="18"/>
      <c r="AT70" s="18"/>
      <c r="AU70" s="18"/>
      <c r="AV70" s="18"/>
      <c r="AW70" s="180">
        <f>IF(AW72+AW73&gt;0,1,0)</f>
        <v>1</v>
      </c>
    </row>
    <row r="71" spans="1:53" ht="14.45" customHeight="1">
      <c r="A71" s="40" t="s">
        <v>183</v>
      </c>
      <c r="B71" s="141" t="s">
        <v>183</v>
      </c>
      <c r="C71" s="140" t="s">
        <v>184</v>
      </c>
      <c r="D71" s="140"/>
      <c r="E71" s="140"/>
      <c r="F71" s="146">
        <v>0</v>
      </c>
      <c r="G71" s="144">
        <v>34.409999999999997</v>
      </c>
      <c r="H71" s="145">
        <f>F71</f>
        <v>0</v>
      </c>
      <c r="I71" s="161">
        <f>H71*G71</f>
        <v>0</v>
      </c>
      <c r="L71" s="63"/>
      <c r="M71" s="97">
        <v>1</v>
      </c>
      <c r="N71" s="97">
        <v>2</v>
      </c>
      <c r="O71" s="97">
        <v>3</v>
      </c>
      <c r="P71" s="97">
        <v>4</v>
      </c>
      <c r="Q71" s="97">
        <v>5</v>
      </c>
      <c r="R71" s="97">
        <v>6</v>
      </c>
      <c r="S71" s="18"/>
      <c r="T71" s="18"/>
      <c r="U71" s="18"/>
      <c r="V71" s="18"/>
      <c r="W71" s="97">
        <v>1</v>
      </c>
      <c r="X71" s="97">
        <v>2</v>
      </c>
      <c r="Y71" s="97">
        <v>3</v>
      </c>
      <c r="Z71" s="97">
        <v>4</v>
      </c>
      <c r="AA71" s="97">
        <v>5</v>
      </c>
      <c r="AB71" s="97">
        <v>6</v>
      </c>
      <c r="AC71" s="184"/>
      <c r="AD71" s="18"/>
      <c r="AE71" s="18"/>
      <c r="AF71" s="18"/>
      <c r="AG71" s="97">
        <v>1</v>
      </c>
      <c r="AH71" s="97">
        <v>2</v>
      </c>
      <c r="AI71" s="97">
        <v>3</v>
      </c>
      <c r="AJ71" s="97">
        <v>4</v>
      </c>
      <c r="AK71" s="97">
        <v>5</v>
      </c>
      <c r="AL71" s="97">
        <v>6</v>
      </c>
      <c r="AM71" s="184"/>
      <c r="AN71" s="18"/>
      <c r="AO71" s="18"/>
      <c r="AP71" s="18"/>
      <c r="AQ71" s="97">
        <v>1</v>
      </c>
      <c r="AR71" s="97">
        <v>2</v>
      </c>
      <c r="AS71" s="97">
        <v>3</v>
      </c>
      <c r="AT71" s="97">
        <v>4</v>
      </c>
      <c r="AU71" s="97">
        <v>5</v>
      </c>
      <c r="AV71" s="97">
        <v>6</v>
      </c>
      <c r="AW71" s="194"/>
    </row>
    <row r="72" spans="1:53" ht="14.45" customHeight="1">
      <c r="A72" s="212"/>
      <c r="B72" s="213"/>
      <c r="C72" s="148"/>
      <c r="D72" s="148"/>
      <c r="E72" s="148"/>
      <c r="F72" s="214" t="s">
        <v>38</v>
      </c>
      <c r="G72" s="215" t="s">
        <v>34</v>
      </c>
      <c r="H72" s="135"/>
      <c r="I72" s="216" t="s">
        <v>35</v>
      </c>
      <c r="L72" s="179">
        <f>COUNTIF(M72:R72,"VERO")</f>
        <v>2</v>
      </c>
      <c r="M72" s="98" t="b">
        <v>1</v>
      </c>
      <c r="N72" s="98" t="b">
        <v>1</v>
      </c>
      <c r="O72" s="98" t="b">
        <v>0</v>
      </c>
      <c r="P72" s="98" t="b">
        <v>0</v>
      </c>
      <c r="Q72" s="98" t="b">
        <v>0</v>
      </c>
      <c r="R72" s="98" t="b">
        <v>0</v>
      </c>
      <c r="S72" s="108" t="s">
        <v>87</v>
      </c>
      <c r="T72" s="18"/>
      <c r="U72" s="18"/>
      <c r="V72" s="109" t="s">
        <v>87</v>
      </c>
      <c r="W72" s="98" t="b">
        <v>1</v>
      </c>
      <c r="X72" s="98" t="b">
        <v>1</v>
      </c>
      <c r="Y72" s="98" t="b">
        <v>0</v>
      </c>
      <c r="Z72" s="98" t="b">
        <v>0</v>
      </c>
      <c r="AA72" s="98" t="b">
        <v>0</v>
      </c>
      <c r="AB72" s="98" t="b">
        <v>0</v>
      </c>
      <c r="AC72" s="176">
        <f>COUNTIF(W72:AB72,"VERO")</f>
        <v>2</v>
      </c>
      <c r="AD72" s="18"/>
      <c r="AE72" s="18"/>
      <c r="AF72" s="109" t="s">
        <v>87</v>
      </c>
      <c r="AG72" s="98" t="b">
        <v>1</v>
      </c>
      <c r="AH72" s="98" t="b">
        <v>1</v>
      </c>
      <c r="AI72" s="98" t="b">
        <v>0</v>
      </c>
      <c r="AJ72" s="98" t="b">
        <v>0</v>
      </c>
      <c r="AK72" s="98" t="b">
        <v>0</v>
      </c>
      <c r="AL72" s="98" t="b">
        <v>0</v>
      </c>
      <c r="AM72" s="176">
        <f>COUNTIF(AG72:AL72,"VERO")</f>
        <v>2</v>
      </c>
      <c r="AN72" s="18"/>
      <c r="AO72" s="18"/>
      <c r="AP72" s="109" t="s">
        <v>87</v>
      </c>
      <c r="AQ72" s="98" t="b">
        <v>1</v>
      </c>
      <c r="AR72" s="98" t="b">
        <v>1</v>
      </c>
      <c r="AS72" s="98" t="b">
        <v>0</v>
      </c>
      <c r="AT72" s="98" t="b">
        <v>0</v>
      </c>
      <c r="AU72" s="98" t="b">
        <v>0</v>
      </c>
      <c r="AV72" s="98" t="b">
        <v>0</v>
      </c>
      <c r="AW72" s="180">
        <f>COUNTIF(AQ72:AV72,"VERO")</f>
        <v>2</v>
      </c>
    </row>
    <row r="73" spans="1:53" ht="14.45" customHeight="1">
      <c r="A73" s="217" t="s">
        <v>182</v>
      </c>
      <c r="B73" s="22" t="s">
        <v>33</v>
      </c>
      <c r="C73" s="21" t="s">
        <v>23</v>
      </c>
      <c r="D73" s="21"/>
      <c r="E73" s="21"/>
      <c r="F73" s="23" t="s">
        <v>36</v>
      </c>
      <c r="G73" s="6" t="s">
        <v>37</v>
      </c>
      <c r="H73" s="24" t="s">
        <v>1</v>
      </c>
      <c r="I73" s="218" t="s">
        <v>36</v>
      </c>
      <c r="L73" s="179">
        <f>COUNTIF(M73:R73,"VERO")</f>
        <v>0</v>
      </c>
      <c r="M73" s="98" t="b">
        <v>0</v>
      </c>
      <c r="N73" s="98" t="b">
        <v>0</v>
      </c>
      <c r="O73" s="98" t="b">
        <v>0</v>
      </c>
      <c r="P73" s="98" t="b">
        <v>0</v>
      </c>
      <c r="Q73" s="98" t="b">
        <v>0</v>
      </c>
      <c r="R73" s="98" t="b">
        <v>0</v>
      </c>
      <c r="S73" s="108" t="s">
        <v>88</v>
      </c>
      <c r="T73" s="18"/>
      <c r="U73" s="18"/>
      <c r="V73" s="109" t="s">
        <v>88</v>
      </c>
      <c r="W73" s="98" t="b">
        <v>0</v>
      </c>
      <c r="X73" s="98" t="b">
        <v>0</v>
      </c>
      <c r="Y73" s="98" t="b">
        <v>0</v>
      </c>
      <c r="Z73" s="98" t="b">
        <v>0</v>
      </c>
      <c r="AA73" s="98" t="b">
        <v>0</v>
      </c>
      <c r="AB73" s="98" t="b">
        <v>0</v>
      </c>
      <c r="AC73" s="176">
        <f>COUNTIF(W73:AB73,"VERO")</f>
        <v>0</v>
      </c>
      <c r="AD73" s="18"/>
      <c r="AE73" s="18"/>
      <c r="AF73" s="109" t="s">
        <v>88</v>
      </c>
      <c r="AG73" s="98" t="b">
        <v>0</v>
      </c>
      <c r="AH73" s="98" t="b">
        <v>0</v>
      </c>
      <c r="AI73" s="98" t="b">
        <v>0</v>
      </c>
      <c r="AJ73" s="98" t="b">
        <v>0</v>
      </c>
      <c r="AK73" s="98" t="b">
        <v>0</v>
      </c>
      <c r="AL73" s="98" t="b">
        <v>0</v>
      </c>
      <c r="AM73" s="176">
        <f>COUNTIF(AG73:AL73,"VERO")</f>
        <v>0</v>
      </c>
      <c r="AN73" s="18"/>
      <c r="AO73" s="18"/>
      <c r="AP73" s="109" t="s">
        <v>88</v>
      </c>
      <c r="AQ73" s="98" t="b">
        <v>0</v>
      </c>
      <c r="AR73" s="98" t="b">
        <v>0</v>
      </c>
      <c r="AS73" s="98" t="b">
        <v>0</v>
      </c>
      <c r="AT73" s="98" t="b">
        <v>0</v>
      </c>
      <c r="AU73" s="98" t="b">
        <v>0</v>
      </c>
      <c r="AV73" s="98" t="b">
        <v>0</v>
      </c>
      <c r="AW73" s="180">
        <f>COUNTIF(AQ73:AV73,"VERO")</f>
        <v>0</v>
      </c>
    </row>
    <row r="74" spans="1:53" ht="14.45" customHeight="1">
      <c r="A74" s="219" t="s">
        <v>24</v>
      </c>
      <c r="B74" s="25" t="s">
        <v>140</v>
      </c>
      <c r="C74" s="13" t="s">
        <v>27</v>
      </c>
      <c r="D74" s="13"/>
      <c r="E74" s="13"/>
      <c r="F74" s="10">
        <v>0</v>
      </c>
      <c r="G74" s="8">
        <v>105.3</v>
      </c>
      <c r="H74" s="9">
        <f>F74</f>
        <v>0</v>
      </c>
      <c r="I74" s="220">
        <f t="shared" ref="I74:I75" si="15">H74*G74</f>
        <v>0</v>
      </c>
      <c r="L74" s="63"/>
      <c r="M74" s="99"/>
      <c r="N74" s="99"/>
      <c r="O74" s="99"/>
      <c r="P74" s="99"/>
      <c r="Q74" s="99"/>
      <c r="R74" s="99"/>
      <c r="S74" s="18"/>
      <c r="T74" s="18"/>
      <c r="U74" s="18"/>
      <c r="V74" s="18"/>
      <c r="W74" s="99"/>
      <c r="X74" s="99"/>
      <c r="Y74" s="99"/>
      <c r="Z74" s="99"/>
      <c r="AA74" s="99"/>
      <c r="AB74" s="99"/>
      <c r="AC74" s="18"/>
      <c r="AD74" s="18"/>
      <c r="AE74" s="18"/>
      <c r="AF74" s="18"/>
      <c r="AG74" s="99"/>
      <c r="AH74" s="99"/>
      <c r="AI74" s="99"/>
      <c r="AJ74" s="99"/>
      <c r="AK74" s="99"/>
      <c r="AL74" s="99"/>
      <c r="AM74" s="18"/>
      <c r="AN74" s="18"/>
      <c r="AO74" s="18"/>
      <c r="AP74" s="18"/>
      <c r="AQ74" s="99"/>
      <c r="AR74" s="99"/>
      <c r="AS74" s="99"/>
      <c r="AT74" s="99"/>
      <c r="AU74" s="99"/>
      <c r="AV74" s="99"/>
      <c r="AW74" s="64"/>
    </row>
    <row r="75" spans="1:53" ht="14.45" customHeight="1" thickBot="1">
      <c r="A75" s="221" t="s">
        <v>25</v>
      </c>
      <c r="B75" s="141" t="s">
        <v>140</v>
      </c>
      <c r="C75" s="140" t="s">
        <v>26</v>
      </c>
      <c r="D75" s="140"/>
      <c r="E75" s="140"/>
      <c r="F75" s="143">
        <v>0</v>
      </c>
      <c r="G75" s="144">
        <v>249.71</v>
      </c>
      <c r="H75" s="145">
        <f>F75</f>
        <v>0</v>
      </c>
      <c r="I75" s="222">
        <f t="shared" si="15"/>
        <v>0</v>
      </c>
      <c r="L75" s="61"/>
      <c r="M75" s="192">
        <f t="shared" ref="M75:R75" si="16">COUNTIF(M72:M73,"VERO")</f>
        <v>1</v>
      </c>
      <c r="N75" s="192">
        <f t="shared" si="16"/>
        <v>1</v>
      </c>
      <c r="O75" s="192">
        <f t="shared" si="16"/>
        <v>0</v>
      </c>
      <c r="P75" s="192">
        <f t="shared" si="16"/>
        <v>0</v>
      </c>
      <c r="Q75" s="192">
        <f t="shared" si="16"/>
        <v>0</v>
      </c>
      <c r="R75" s="192">
        <f t="shared" si="16"/>
        <v>0</v>
      </c>
      <c r="S75" s="193"/>
      <c r="T75" s="193"/>
      <c r="U75" s="193"/>
      <c r="V75" s="193"/>
      <c r="W75" s="192">
        <f t="shared" ref="W75:AB75" si="17">COUNTIF(W72:W73,"VERO")</f>
        <v>1</v>
      </c>
      <c r="X75" s="192">
        <f t="shared" si="17"/>
        <v>1</v>
      </c>
      <c r="Y75" s="192">
        <f t="shared" si="17"/>
        <v>0</v>
      </c>
      <c r="Z75" s="192">
        <f t="shared" si="17"/>
        <v>0</v>
      </c>
      <c r="AA75" s="192">
        <f t="shared" si="17"/>
        <v>0</v>
      </c>
      <c r="AB75" s="192">
        <f t="shared" si="17"/>
        <v>0</v>
      </c>
      <c r="AC75" s="193"/>
      <c r="AD75" s="193"/>
      <c r="AE75" s="193"/>
      <c r="AF75" s="193"/>
      <c r="AG75" s="192">
        <f t="shared" ref="AG75:AL75" si="18">COUNTIF(AG72:AG73,"VERO")</f>
        <v>1</v>
      </c>
      <c r="AH75" s="192">
        <f t="shared" si="18"/>
        <v>1</v>
      </c>
      <c r="AI75" s="192">
        <f t="shared" si="18"/>
        <v>0</v>
      </c>
      <c r="AJ75" s="192">
        <f t="shared" si="18"/>
        <v>0</v>
      </c>
      <c r="AK75" s="192">
        <f t="shared" si="18"/>
        <v>0</v>
      </c>
      <c r="AL75" s="192">
        <f t="shared" si="18"/>
        <v>0</v>
      </c>
      <c r="AM75" s="193"/>
      <c r="AN75" s="193"/>
      <c r="AO75" s="193"/>
      <c r="AP75" s="193"/>
      <c r="AQ75" s="192">
        <f t="shared" ref="AQ75:AV75" si="19">COUNTIF(AQ72:AQ73,"VERO")</f>
        <v>1</v>
      </c>
      <c r="AR75" s="192">
        <f t="shared" si="19"/>
        <v>1</v>
      </c>
      <c r="AS75" s="192">
        <f t="shared" si="19"/>
        <v>0</v>
      </c>
      <c r="AT75" s="192">
        <f t="shared" si="19"/>
        <v>0</v>
      </c>
      <c r="AU75" s="192">
        <f t="shared" si="19"/>
        <v>0</v>
      </c>
      <c r="AV75" s="192">
        <f t="shared" si="19"/>
        <v>0</v>
      </c>
      <c r="AW75" s="65"/>
      <c r="BA75" s="206"/>
    </row>
    <row r="76" spans="1:53" ht="14.45" customHeight="1">
      <c r="A76" s="40"/>
      <c r="B76" s="25"/>
      <c r="C76" s="21"/>
      <c r="D76" s="21"/>
      <c r="E76" s="21"/>
      <c r="F76" s="23" t="s">
        <v>65</v>
      </c>
      <c r="G76" s="6" t="s">
        <v>34</v>
      </c>
      <c r="H76" s="2"/>
      <c r="I76" s="39" t="s">
        <v>35</v>
      </c>
      <c r="Z76" s="93"/>
    </row>
    <row r="77" spans="1:53" ht="14.45" customHeight="1">
      <c r="A77" s="38" t="s">
        <v>0</v>
      </c>
      <c r="B77" s="22" t="s">
        <v>33</v>
      </c>
      <c r="C77" s="21" t="s">
        <v>3</v>
      </c>
      <c r="D77" s="21"/>
      <c r="E77" s="21"/>
      <c r="F77" s="23" t="s">
        <v>36</v>
      </c>
      <c r="G77" s="6" t="s">
        <v>37</v>
      </c>
      <c r="H77" s="24" t="s">
        <v>1</v>
      </c>
      <c r="I77" s="39" t="s">
        <v>36</v>
      </c>
    </row>
    <row r="78" spans="1:53">
      <c r="A78" s="40" t="s">
        <v>163</v>
      </c>
      <c r="B78" s="209" t="s">
        <v>163</v>
      </c>
      <c r="C78" s="19" t="s">
        <v>164</v>
      </c>
      <c r="D78" s="26"/>
      <c r="E78" s="26"/>
      <c r="F78" s="54">
        <v>0</v>
      </c>
      <c r="G78" s="8">
        <v>459.15</v>
      </c>
      <c r="H78" s="9">
        <f t="shared" ref="H78:H81" si="20">F78</f>
        <v>0</v>
      </c>
      <c r="I78" s="41">
        <f t="shared" ref="I78:I81" si="21">H78*G78</f>
        <v>0</v>
      </c>
    </row>
    <row r="79" spans="1:53">
      <c r="A79" s="40" t="s">
        <v>165</v>
      </c>
      <c r="B79" s="25" t="s">
        <v>165</v>
      </c>
      <c r="C79" s="19" t="s">
        <v>166</v>
      </c>
      <c r="D79" s="26"/>
      <c r="E79" s="26"/>
      <c r="F79" s="54">
        <v>0</v>
      </c>
      <c r="G79" s="8">
        <v>539.46</v>
      </c>
      <c r="H79" s="9">
        <f t="shared" si="20"/>
        <v>0</v>
      </c>
      <c r="I79" s="41">
        <f t="shared" si="21"/>
        <v>0</v>
      </c>
      <c r="Z79" s="93"/>
    </row>
    <row r="80" spans="1:53" ht="25.5">
      <c r="A80" s="40" t="s">
        <v>167</v>
      </c>
      <c r="B80" s="209" t="s">
        <v>167</v>
      </c>
      <c r="C80" s="19" t="s">
        <v>168</v>
      </c>
      <c r="D80" s="26"/>
      <c r="E80" s="26"/>
      <c r="F80" s="54">
        <v>0</v>
      </c>
      <c r="G80" s="8">
        <v>873.35</v>
      </c>
      <c r="H80" s="9">
        <f t="shared" si="20"/>
        <v>0</v>
      </c>
      <c r="I80" s="41">
        <f t="shared" si="21"/>
        <v>0</v>
      </c>
    </row>
    <row r="81" spans="1:50" ht="14.45" customHeight="1">
      <c r="A81" s="160" t="s">
        <v>169</v>
      </c>
      <c r="B81" s="210" t="s">
        <v>169</v>
      </c>
      <c r="C81" s="211" t="s">
        <v>170</v>
      </c>
      <c r="D81" s="142"/>
      <c r="E81" s="142"/>
      <c r="F81" s="146">
        <v>0</v>
      </c>
      <c r="G81" s="144">
        <v>579.74</v>
      </c>
      <c r="H81" s="145">
        <f t="shared" si="20"/>
        <v>0</v>
      </c>
      <c r="I81" s="161">
        <f t="shared" si="21"/>
        <v>0</v>
      </c>
    </row>
    <row r="82" spans="1:50">
      <c r="A82" s="162"/>
      <c r="B82" s="147"/>
      <c r="C82" s="148"/>
      <c r="D82" s="148"/>
      <c r="E82" s="148"/>
      <c r="F82" s="149"/>
      <c r="G82" s="150" t="s">
        <v>112</v>
      </c>
      <c r="H82" s="149"/>
      <c r="I82" s="163">
        <f>SUM(I33:I81)</f>
        <v>10721.99</v>
      </c>
    </row>
    <row r="83" spans="1:50">
      <c r="A83" s="133"/>
      <c r="B83" s="134"/>
      <c r="C83" s="134"/>
      <c r="D83" s="134"/>
      <c r="E83" s="151"/>
      <c r="F83" s="152"/>
      <c r="G83" s="153" t="s">
        <v>113</v>
      </c>
      <c r="H83" s="154"/>
      <c r="I83" s="164">
        <f>E29</f>
        <v>1</v>
      </c>
    </row>
    <row r="84" spans="1:50">
      <c r="A84" s="133"/>
      <c r="B84" s="134"/>
      <c r="C84" s="134"/>
      <c r="D84" s="134"/>
      <c r="E84" s="134"/>
      <c r="F84" s="134"/>
      <c r="G84" s="35" t="s">
        <v>31</v>
      </c>
      <c r="H84" s="134"/>
      <c r="I84" s="66">
        <f>I82*I83</f>
        <v>10721.99</v>
      </c>
    </row>
    <row r="85" spans="1:50" s="30" customFormat="1">
      <c r="A85" s="133"/>
      <c r="B85" s="134"/>
      <c r="C85" s="134"/>
      <c r="D85" s="134"/>
      <c r="E85" s="134"/>
      <c r="F85" s="134"/>
      <c r="G85" s="35" t="s">
        <v>130</v>
      </c>
      <c r="H85" s="134"/>
      <c r="I85" s="66">
        <f>I84/100*22</f>
        <v>2358.8377999999998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s="30" customFormat="1" ht="15.75" thickBot="1">
      <c r="A86" s="67"/>
      <c r="B86" s="68"/>
      <c r="C86" s="69"/>
      <c r="D86" s="69"/>
      <c r="E86" s="69"/>
      <c r="F86" s="70"/>
      <c r="G86" s="71" t="s">
        <v>32</v>
      </c>
      <c r="H86" s="70"/>
      <c r="I86" s="72">
        <f>I84+I85</f>
        <v>13080.827799999999</v>
      </c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0" t="s">
        <v>97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65"/>
    </row>
    <row r="87" spans="1:50" s="30" customFormat="1">
      <c r="A87" s="37"/>
      <c r="B87" s="37"/>
      <c r="F87" s="37"/>
    </row>
    <row r="88" spans="1:50" s="30" customFormat="1">
      <c r="A88" s="37"/>
      <c r="B88" s="37"/>
      <c r="F88" s="37"/>
    </row>
    <row r="89" spans="1:50" s="30" customFormat="1">
      <c r="A89" s="37"/>
      <c r="B89" s="37"/>
      <c r="F89" s="37"/>
    </row>
    <row r="90" spans="1:50" s="30" customFormat="1">
      <c r="A90" s="37"/>
      <c r="B90" s="37"/>
      <c r="F90" s="37"/>
    </row>
    <row r="91" spans="1:50" s="30" customFormat="1">
      <c r="A91" s="37"/>
      <c r="B91" s="37"/>
      <c r="F91" s="37"/>
    </row>
    <row r="92" spans="1:50" s="30" customFormat="1">
      <c r="A92" s="37"/>
      <c r="B92" s="37"/>
      <c r="F92" s="37"/>
    </row>
    <row r="93" spans="1:50" s="30" customFormat="1">
      <c r="A93" s="37"/>
      <c r="B93" s="37"/>
      <c r="F93" s="37"/>
    </row>
    <row r="94" spans="1:50">
      <c r="A94" s="37"/>
      <c r="B94" s="37"/>
      <c r="C94" s="30"/>
      <c r="D94" s="30"/>
      <c r="E94" s="30"/>
      <c r="F94" s="37"/>
      <c r="G94" s="30"/>
      <c r="H94" s="30"/>
      <c r="I94" s="30"/>
    </row>
  </sheetData>
  <mergeCells count="4">
    <mergeCell ref="R58:S58"/>
    <mergeCell ref="AB58:AC58"/>
    <mergeCell ref="AL58:AM58"/>
    <mergeCell ref="AV58:AW58"/>
  </mergeCells>
  <phoneticPr fontId="32" type="noConversion"/>
  <conditionalFormatting sqref="L38:L41">
    <cfRule type="expression" dxfId="105" priority="110">
      <formula>$L$36&gt;1</formula>
    </cfRule>
  </conditionalFormatting>
  <conditionalFormatting sqref="M38:M41">
    <cfRule type="expression" dxfId="104" priority="109">
      <formula>$M$36&gt;1</formula>
    </cfRule>
  </conditionalFormatting>
  <conditionalFormatting sqref="X31:AA35">
    <cfRule type="expression" dxfId="103" priority="108">
      <formula>$AB$32&gt;0</formula>
    </cfRule>
  </conditionalFormatting>
  <conditionalFormatting sqref="N38:N41">
    <cfRule type="expression" dxfId="102" priority="107">
      <formula>$N$36&gt;1</formula>
    </cfRule>
  </conditionalFormatting>
  <conditionalFormatting sqref="O38:O41">
    <cfRule type="expression" dxfId="101" priority="106">
      <formula>$O$36&gt;1</formula>
    </cfRule>
  </conditionalFormatting>
  <conditionalFormatting sqref="P38:P41">
    <cfRule type="expression" dxfId="100" priority="105">
      <formula>$P$36&gt;1</formula>
    </cfRule>
  </conditionalFormatting>
  <conditionalFormatting sqref="Q38:Q41">
    <cfRule type="expression" dxfId="99" priority="104">
      <formula>$Q$36&gt;1</formula>
    </cfRule>
  </conditionalFormatting>
  <conditionalFormatting sqref="R38:R41">
    <cfRule type="expression" dxfId="98" priority="103">
      <formula>$R$36&gt;1</formula>
    </cfRule>
  </conditionalFormatting>
  <conditionalFormatting sqref="S38:S41">
    <cfRule type="expression" dxfId="97" priority="102">
      <formula>$S$36&gt;1</formula>
    </cfRule>
  </conditionalFormatting>
  <conditionalFormatting sqref="X35:AA35">
    <cfRule type="expression" dxfId="96" priority="101">
      <formula>$X$35="RAM SENZA CPU"</formula>
    </cfRule>
  </conditionalFormatting>
  <conditionalFormatting sqref="X34:AA34">
    <cfRule type="expression" dxfId="95" priority="100">
      <formula>$X$34="CPU SENZA RAM"</formula>
    </cfRule>
  </conditionalFormatting>
  <conditionalFormatting sqref="X49:AA53">
    <cfRule type="expression" dxfId="94" priority="99">
      <formula>$AB$50&gt;0</formula>
    </cfRule>
  </conditionalFormatting>
  <conditionalFormatting sqref="X52:AA52">
    <cfRule type="expression" dxfId="93" priority="98">
      <formula>$X$52="CPU SENZA RAM"</formula>
    </cfRule>
  </conditionalFormatting>
  <conditionalFormatting sqref="X53:AA53">
    <cfRule type="expression" dxfId="92" priority="97">
      <formula>$X$53="RAM SENZA CPU"</formula>
    </cfRule>
  </conditionalFormatting>
  <conditionalFormatting sqref="N31:Q35">
    <cfRule type="expression" dxfId="91" priority="96">
      <formula>$R$32&gt;0</formula>
    </cfRule>
  </conditionalFormatting>
  <conditionalFormatting sqref="N35:Q35">
    <cfRule type="expression" dxfId="90" priority="95">
      <formula>$N$35="RAM SENZA CPU"</formula>
    </cfRule>
  </conditionalFormatting>
  <conditionalFormatting sqref="N34:Q34">
    <cfRule type="expression" dxfId="89" priority="94">
      <formula>$N$34="CPU SENZA RAM"</formula>
    </cfRule>
  </conditionalFormatting>
  <conditionalFormatting sqref="AH31:AK35">
    <cfRule type="expression" dxfId="88" priority="93">
      <formula>$AL$32&gt;0</formula>
    </cfRule>
  </conditionalFormatting>
  <conditionalFormatting sqref="AH35:AK35">
    <cfRule type="expression" dxfId="87" priority="92">
      <formula>$AH$35="RAM SENZA CPU"</formula>
    </cfRule>
  </conditionalFormatting>
  <conditionalFormatting sqref="AH34:AK34">
    <cfRule type="expression" dxfId="86" priority="91">
      <formula>$AH$34="CPU SENZA RAM"</formula>
    </cfRule>
  </conditionalFormatting>
  <conditionalFormatting sqref="AR31:AU35">
    <cfRule type="expression" dxfId="85" priority="90">
      <formula>$AV$32&gt;0</formula>
    </cfRule>
  </conditionalFormatting>
  <conditionalFormatting sqref="AR34:AU34">
    <cfRule type="expression" dxfId="84" priority="89">
      <formula>$AR$34="CPU SENZA RAM"</formula>
    </cfRule>
  </conditionalFormatting>
  <conditionalFormatting sqref="N49:Q53">
    <cfRule type="expression" dxfId="83" priority="88">
      <formula>$R$50&gt;0</formula>
    </cfRule>
  </conditionalFormatting>
  <conditionalFormatting sqref="N53:Q53">
    <cfRule type="expression" dxfId="82" priority="87">
      <formula>$N$53="RAM SENZA CPU"</formula>
    </cfRule>
  </conditionalFormatting>
  <conditionalFormatting sqref="N52:Q52">
    <cfRule type="expression" dxfId="81" priority="86">
      <formula>$N$52="CPU SENZA RAM"</formula>
    </cfRule>
  </conditionalFormatting>
  <conditionalFormatting sqref="AH49:AK53">
    <cfRule type="expression" dxfId="80" priority="85">
      <formula>$AL$50&gt;0</formula>
    </cfRule>
  </conditionalFormatting>
  <conditionalFormatting sqref="AH52:AK52">
    <cfRule type="expression" dxfId="79" priority="84">
      <formula>$AH$52="CPU SENZA RAM"</formula>
    </cfRule>
  </conditionalFormatting>
  <conditionalFormatting sqref="AH53:AK53">
    <cfRule type="expression" dxfId="78" priority="83">
      <formula>$AH$53="RAM SENZA CPU"</formula>
    </cfRule>
  </conditionalFormatting>
  <conditionalFormatting sqref="AR49:AU53">
    <cfRule type="expression" dxfId="77" priority="82">
      <formula>$AV$50&gt;0</formula>
    </cfRule>
  </conditionalFormatting>
  <conditionalFormatting sqref="AR52:AU52">
    <cfRule type="expression" dxfId="76" priority="81">
      <formula>$AR$52="CPU SENZA RAM"</formula>
    </cfRule>
  </conditionalFormatting>
  <conditionalFormatting sqref="AR53:AU53">
    <cfRule type="expression" dxfId="75" priority="80">
      <formula>$AR$53="RAM SENZA CPU"</formula>
    </cfRule>
  </conditionalFormatting>
  <conditionalFormatting sqref="AR35:AU35">
    <cfRule type="expression" dxfId="74" priority="79">
      <formula>$AR$35="RAM SENZA CPU"</formula>
    </cfRule>
  </conditionalFormatting>
  <conditionalFormatting sqref="T42:U42">
    <cfRule type="expression" dxfId="73" priority="78">
      <formula>$N$42="NON PUOI SELEZIONARE PIU' TIPOLOGIE NELLO STESSO SLOT"</formula>
    </cfRule>
  </conditionalFormatting>
  <conditionalFormatting sqref="AN42:AO42">
    <cfRule type="expression" dxfId="72" priority="77">
      <formula>$AH$42="NON PUOI SELEZIONARE PIU' TIPOLOGIE NELLO STESSO SLOT"</formula>
    </cfRule>
  </conditionalFormatting>
  <conditionalFormatting sqref="U21">
    <cfRule type="expression" dxfId="71" priority="76">
      <formula>$U$21&lt;&gt;"VERIFICA OK"</formula>
    </cfRule>
  </conditionalFormatting>
  <conditionalFormatting sqref="L69:AD69">
    <cfRule type="expression" dxfId="70" priority="75">
      <formula>$M$69="NON PUOI SELEZIONARE PIU' TIPOLOGIE DI HDD NELLO STESSO SLOT"</formula>
    </cfRule>
  </conditionalFormatting>
  <conditionalFormatting sqref="AE69:AW69">
    <cfRule type="expression" dxfId="69" priority="74">
      <formula>$AF$69="NON PUOI SELEZIONARE PIU' TIPOLOGIE DI HDD NELLO STESSO SLOT"</formula>
    </cfRule>
  </conditionalFormatting>
  <conditionalFormatting sqref="E54">
    <cfRule type="expression" dxfId="68" priority="73">
      <formula>$E$54="TROPPI DISCHI"</formula>
    </cfRule>
  </conditionalFormatting>
  <conditionalFormatting sqref="U23">
    <cfRule type="expression" dxfId="67" priority="72">
      <formula>$U$23&lt;&gt;"VERIFICA OK"</formula>
    </cfRule>
  </conditionalFormatting>
  <conditionalFormatting sqref="E49">
    <cfRule type="expression" dxfId="66" priority="71">
      <formula>$E$49="TROPPE RAM"</formula>
    </cfRule>
  </conditionalFormatting>
  <conditionalFormatting sqref="U25">
    <cfRule type="expression" dxfId="65" priority="70">
      <formula>$U$25&lt;&gt;"VERIFICA OK"</formula>
    </cfRule>
  </conditionalFormatting>
  <conditionalFormatting sqref="U27">
    <cfRule type="expression" dxfId="64" priority="69">
      <formula>$U$27&lt;&gt;"VERIFICA OK"</formula>
    </cfRule>
  </conditionalFormatting>
  <conditionalFormatting sqref="AL25">
    <cfRule type="expression" dxfId="63" priority="68">
      <formula>$AL$25&lt;&gt;"VERIFICA OK"</formula>
    </cfRule>
  </conditionalFormatting>
  <conditionalFormatting sqref="AL23">
    <cfRule type="expression" dxfId="62" priority="67">
      <formula>$AL$23&lt;&gt;"VERIFICA OK"</formula>
    </cfRule>
  </conditionalFormatting>
  <conditionalFormatting sqref="AL21">
    <cfRule type="expression" dxfId="61" priority="66">
      <formula>$AL$21&lt;&gt;"VERIFICA OK"</formula>
    </cfRule>
  </conditionalFormatting>
  <conditionalFormatting sqref="L48:S48">
    <cfRule type="expression" dxfId="60" priority="63">
      <formula>$N$42="NON PUOI SELEZIONARE PIU' TIPOLOGIE NELLO STESSO SLOT"</formula>
    </cfRule>
  </conditionalFormatting>
  <conditionalFormatting sqref="V48:AC48">
    <cfRule type="expression" dxfId="59" priority="62">
      <formula>$N$42="NON PUOI SELEZIONARE PIU' TIPOLOGIE NELLO STESSO SLOT"</formula>
    </cfRule>
  </conditionalFormatting>
  <conditionalFormatting sqref="AF48:AM48">
    <cfRule type="expression" dxfId="58" priority="61">
      <formula>$N$42="NON PUOI SELEZIONARE PIU' TIPOLOGIE NELLO STESSO SLOT"</formula>
    </cfRule>
  </conditionalFormatting>
  <conditionalFormatting sqref="AP48:AW48">
    <cfRule type="expression" dxfId="57" priority="60">
      <formula>$N$42="NON PUOI SELEZIONARE PIU' TIPOLOGIE NELLO STESSO SLOT"</formula>
    </cfRule>
  </conditionalFormatting>
  <conditionalFormatting sqref="V38:V41">
    <cfRule type="expression" dxfId="56" priority="59">
      <formula>$V$36&gt;1</formula>
    </cfRule>
  </conditionalFormatting>
  <conditionalFormatting sqref="W38:W41">
    <cfRule type="expression" dxfId="55" priority="58">
      <formula>$W$36&gt;1</formula>
    </cfRule>
  </conditionalFormatting>
  <conditionalFormatting sqref="X38:X41">
    <cfRule type="expression" dxfId="54" priority="57">
      <formula>$X$36&gt;1</formula>
    </cfRule>
  </conditionalFormatting>
  <conditionalFormatting sqref="Y38:Y41">
    <cfRule type="expression" dxfId="53" priority="56">
      <formula>$Y$36&gt;1</formula>
    </cfRule>
  </conditionalFormatting>
  <conditionalFormatting sqref="Z38:Z41">
    <cfRule type="expression" dxfId="52" priority="55">
      <formula>$Z$36&gt;1</formula>
    </cfRule>
  </conditionalFormatting>
  <conditionalFormatting sqref="AA38:AA41">
    <cfRule type="expression" dxfId="51" priority="54">
      <formula>$AA$36&gt;1</formula>
    </cfRule>
  </conditionalFormatting>
  <conditionalFormatting sqref="AB38:AB41">
    <cfRule type="expression" dxfId="50" priority="53">
      <formula>$AB$36&gt;1</formula>
    </cfRule>
  </conditionalFormatting>
  <conditionalFormatting sqref="AC38:AC41">
    <cfRule type="expression" dxfId="49" priority="52">
      <formula>$AC$36&gt;1</formula>
    </cfRule>
  </conditionalFormatting>
  <conditionalFormatting sqref="AF38:AF41">
    <cfRule type="expression" dxfId="48" priority="51">
      <formula>$AF$36&gt;1</formula>
    </cfRule>
  </conditionalFormatting>
  <conditionalFormatting sqref="AG38:AG41">
    <cfRule type="expression" dxfId="47" priority="50">
      <formula>$AG$36&gt;1</formula>
    </cfRule>
  </conditionalFormatting>
  <conditionalFormatting sqref="AH38:AH41">
    <cfRule type="expression" dxfId="46" priority="49">
      <formula>$AH$36&gt;1</formula>
    </cfRule>
  </conditionalFormatting>
  <conditionalFormatting sqref="AI38:AI41">
    <cfRule type="expression" dxfId="45" priority="48">
      <formula>$AI$36&gt;1</formula>
    </cfRule>
  </conditionalFormatting>
  <conditionalFormatting sqref="AJ38:AJ41">
    <cfRule type="expression" dxfId="44" priority="47">
      <formula>$AJ$36&gt;1</formula>
    </cfRule>
  </conditionalFormatting>
  <conditionalFormatting sqref="AK38:AK41">
    <cfRule type="expression" dxfId="43" priority="46">
      <formula>$AK$36&gt;1</formula>
    </cfRule>
  </conditionalFormatting>
  <conditionalFormatting sqref="AL38:AL41">
    <cfRule type="expression" dxfId="42" priority="45">
      <formula>$AL$36&gt;1</formula>
    </cfRule>
  </conditionalFormatting>
  <conditionalFormatting sqref="AM38:AM41">
    <cfRule type="expression" dxfId="41" priority="44">
      <formula>$AM$36&gt;1</formula>
    </cfRule>
  </conditionalFormatting>
  <conditionalFormatting sqref="AP38:AP41">
    <cfRule type="expression" dxfId="40" priority="42">
      <formula>$AP$36&gt;1</formula>
    </cfRule>
  </conditionalFormatting>
  <conditionalFormatting sqref="AQ38:AQ41">
    <cfRule type="expression" dxfId="39" priority="41">
      <formula>$AQ$36&gt;1</formula>
    </cfRule>
  </conditionalFormatting>
  <conditionalFormatting sqref="AR38:AR41">
    <cfRule type="expression" dxfId="38" priority="40">
      <formula>$AR$36&gt;1</formula>
    </cfRule>
  </conditionalFormatting>
  <conditionalFormatting sqref="AS38:AS41">
    <cfRule type="expression" dxfId="37" priority="39">
      <formula>$AS$36&gt;1</formula>
    </cfRule>
  </conditionalFormatting>
  <conditionalFormatting sqref="AT38:AT41">
    <cfRule type="expression" dxfId="36" priority="38">
      <formula>$AT$36&gt;1</formula>
    </cfRule>
  </conditionalFormatting>
  <conditionalFormatting sqref="AU38:AU41">
    <cfRule type="expression" dxfId="35" priority="37">
      <formula>$AU$36&gt;1</formula>
    </cfRule>
  </conditionalFormatting>
  <conditionalFormatting sqref="AV38:AV41">
    <cfRule type="expression" dxfId="34" priority="36">
      <formula>$AV$36&gt;1</formula>
    </cfRule>
  </conditionalFormatting>
  <conditionalFormatting sqref="AW38:AW41">
    <cfRule type="expression" dxfId="33" priority="35">
      <formula>$AW$36&gt;1</formula>
    </cfRule>
  </conditionalFormatting>
  <conditionalFormatting sqref="L44:L47">
    <cfRule type="expression" dxfId="32" priority="34">
      <formula>$L$42&gt;1</formula>
    </cfRule>
  </conditionalFormatting>
  <conditionalFormatting sqref="M44:M47">
    <cfRule type="expression" dxfId="31" priority="33">
      <formula>$M$42&gt;1</formula>
    </cfRule>
  </conditionalFormatting>
  <conditionalFormatting sqref="N44:N47">
    <cfRule type="expression" dxfId="30" priority="32">
      <formula>$N$42&gt;1</formula>
    </cfRule>
  </conditionalFormatting>
  <conditionalFormatting sqref="O44:O47">
    <cfRule type="expression" dxfId="29" priority="31">
      <formula>$O$42&gt;1</formula>
    </cfRule>
  </conditionalFormatting>
  <conditionalFormatting sqref="P44:P47">
    <cfRule type="expression" dxfId="28" priority="30">
      <formula>$P$42&gt;1</formula>
    </cfRule>
  </conditionalFormatting>
  <conditionalFormatting sqref="Q44:Q47">
    <cfRule type="expression" dxfId="27" priority="29">
      <formula>$Q$42&gt;1</formula>
    </cfRule>
  </conditionalFormatting>
  <conditionalFormatting sqref="R44:R47">
    <cfRule type="expression" dxfId="26" priority="28">
      <formula>$R$42&gt;1</formula>
    </cfRule>
  </conditionalFormatting>
  <conditionalFormatting sqref="S44:S47">
    <cfRule type="expression" dxfId="25" priority="27">
      <formula>$S$42&gt;1</formula>
    </cfRule>
  </conditionalFormatting>
  <conditionalFormatting sqref="V44:V47">
    <cfRule type="expression" dxfId="24" priority="26">
      <formula>$V$42&gt;1</formula>
    </cfRule>
  </conditionalFormatting>
  <conditionalFormatting sqref="W44:W47">
    <cfRule type="expression" dxfId="23" priority="24">
      <formula>$W$42&gt;1</formula>
    </cfRule>
  </conditionalFormatting>
  <conditionalFormatting sqref="X44:X47">
    <cfRule type="expression" dxfId="22" priority="23">
      <formula>$X$42&gt;1</formula>
    </cfRule>
  </conditionalFormatting>
  <conditionalFormatting sqref="Y44:Y47">
    <cfRule type="expression" dxfId="21" priority="22">
      <formula>$Y$42&gt;1</formula>
    </cfRule>
  </conditionalFormatting>
  <conditionalFormatting sqref="Z44:Z47">
    <cfRule type="expression" dxfId="20" priority="21">
      <formula>$Z$42&gt;1</formula>
    </cfRule>
  </conditionalFormatting>
  <conditionalFormatting sqref="AA44:AA47">
    <cfRule type="expression" dxfId="19" priority="20">
      <formula>$AA$42&gt;1</formula>
    </cfRule>
  </conditionalFormatting>
  <conditionalFormatting sqref="AB44:AB47">
    <cfRule type="expression" dxfId="18" priority="19">
      <formula>$AB$42&gt;1</formula>
    </cfRule>
  </conditionalFormatting>
  <conditionalFormatting sqref="AC44:AC47">
    <cfRule type="expression" dxfId="17" priority="18">
      <formula>$AC$42&gt;1</formula>
    </cfRule>
  </conditionalFormatting>
  <conditionalFormatting sqref="AF44:AF47">
    <cfRule type="expression" dxfId="16" priority="17">
      <formula>$AF$42&gt;1</formula>
    </cfRule>
  </conditionalFormatting>
  <conditionalFormatting sqref="AG44:AG47">
    <cfRule type="expression" dxfId="15" priority="16">
      <formula>$AG$42&gt;1</formula>
    </cfRule>
  </conditionalFormatting>
  <conditionalFormatting sqref="AH44:AH47">
    <cfRule type="expression" dxfId="14" priority="15">
      <formula>$AH$42&gt;1</formula>
    </cfRule>
  </conditionalFormatting>
  <conditionalFormatting sqref="AI44:AI47">
    <cfRule type="expression" dxfId="13" priority="14">
      <formula>$AI$42&gt;1</formula>
    </cfRule>
  </conditionalFormatting>
  <conditionalFormatting sqref="AJ44:AJ47">
    <cfRule type="expression" dxfId="12" priority="13">
      <formula>$AJ$42&gt;1</formula>
    </cfRule>
  </conditionalFormatting>
  <conditionalFormatting sqref="AK44:AK47">
    <cfRule type="expression" dxfId="11" priority="12">
      <formula>$AK$42&gt;1</formula>
    </cfRule>
  </conditionalFormatting>
  <conditionalFormatting sqref="AL44:AL47">
    <cfRule type="expression" dxfId="10" priority="11">
      <formula>$AL$42&gt;1</formula>
    </cfRule>
  </conditionalFormatting>
  <conditionalFormatting sqref="AM44:AM47">
    <cfRule type="expression" dxfId="9" priority="10">
      <formula>$AM$42&gt;1</formula>
    </cfRule>
  </conditionalFormatting>
  <conditionalFormatting sqref="AP44:AP47">
    <cfRule type="expression" dxfId="8" priority="9">
      <formula>$AP$42&gt;1</formula>
    </cfRule>
  </conditionalFormatting>
  <conditionalFormatting sqref="AQ44:AQ47">
    <cfRule type="expression" dxfId="7" priority="8">
      <formula>$AQ$42&gt;1</formula>
    </cfRule>
  </conditionalFormatting>
  <conditionalFormatting sqref="AR44:AR47">
    <cfRule type="expression" dxfId="6" priority="7">
      <formula>$AR$42&gt;1</formula>
    </cfRule>
  </conditionalFormatting>
  <conditionalFormatting sqref="AS44:AS47">
    <cfRule type="expression" dxfId="5" priority="6">
      <formula>$AS$42&gt;1</formula>
    </cfRule>
  </conditionalFormatting>
  <conditionalFormatting sqref="AT44:AT47">
    <cfRule type="expression" dxfId="4" priority="5">
      <formula>$AT$42&gt;1</formula>
    </cfRule>
  </conditionalFormatting>
  <conditionalFormatting sqref="AU44:AU47">
    <cfRule type="expression" dxfId="3" priority="4">
      <formula>$AU$42&gt;1</formula>
    </cfRule>
  </conditionalFormatting>
  <conditionalFormatting sqref="AV44:AV47">
    <cfRule type="expression" dxfId="2" priority="3">
      <formula>$AV$42&gt;1</formula>
    </cfRule>
  </conditionalFormatting>
  <conditionalFormatting sqref="AW44:AW47">
    <cfRule type="expression" dxfId="1" priority="2">
      <formula>$AW$42&gt;1</formula>
    </cfRule>
  </conditionalFormatting>
  <conditionalFormatting sqref="E58">
    <cfRule type="expression" dxfId="0" priority="1">
      <formula>$E$58="TROPPI DISCHI"</formula>
    </cfRule>
  </conditionalFormatting>
  <dataValidations count="7">
    <dataValidation type="list" allowBlank="1" showInputMessage="1" showErrorMessage="1" sqref="F74:F75">
      <formula1>"0,1,"</formula1>
    </dataValidation>
    <dataValidation type="list" allowBlank="1" showInputMessage="1" showErrorMessage="1" sqref="F56">
      <formula1>"0,1,2,3,4,5,6,7,8,9,10,11,12,13,14,15,16,17,18,19,20,21,22,23,24"</formula1>
    </dataValidation>
    <dataValidation type="list" allowBlank="1" showInputMessage="1" showErrorMessage="1" promptTitle="SELEZIONA" sqref="F55">
      <formula1>"0,1,2,3,4,5,6,7,8,9,10,11,12,13,14,15,16,17,18,19,20,21,22"</formula1>
    </dataValidation>
    <dataValidation type="list" allowBlank="1" showInputMessage="1" showErrorMessage="1" promptTitle="SELEZIONA" sqref="F33">
      <formula1>"0,1,2,3,4,5,6,7,8,9,10"</formula1>
    </dataValidation>
    <dataValidation type="list" allowBlank="1" showInputMessage="1" showErrorMessage="1" sqref="F47">
      <formula1>"0,1,2,3,4"</formula1>
    </dataValidation>
    <dataValidation type="list" allowBlank="1" showInputMessage="1" showErrorMessage="1" sqref="F59:F61">
      <formula1>"0,1,2,3,4"</formula1>
    </dataValidation>
    <dataValidation type="whole" allowBlank="1" showInputMessage="1" showErrorMessage="1" sqref="H33">
      <formula1>1</formula1>
      <formula2>1</formula2>
    </dataValidation>
  </dataValidations>
  <pageMargins left="0.25" right="0.25" top="0.75" bottom="0.75" header="0.3" footer="0.3"/>
  <pageSetup paperSize="9" scale="69" fitToWidth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171450</xdr:rowOff>
                  </from>
                  <to>
                    <xdr:col>12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161925</xdr:rowOff>
                  </from>
                  <to>
                    <xdr:col>12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171450</xdr:rowOff>
                  </from>
                  <to>
                    <xdr:col>12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171450</xdr:rowOff>
                  </from>
                  <to>
                    <xdr:col>13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161925</xdr:rowOff>
                  </from>
                  <to>
                    <xdr:col>13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39</xdr:row>
                    <xdr:rowOff>152400</xdr:rowOff>
                  </from>
                  <to>
                    <xdr:col>13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171450</xdr:rowOff>
                  </from>
                  <to>
                    <xdr:col>14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161925</xdr:rowOff>
                  </from>
                  <to>
                    <xdr:col>14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152400</xdr:rowOff>
                  </from>
                  <to>
                    <xdr:col>14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161925</xdr:rowOff>
                  </from>
                  <to>
                    <xdr:col>15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152400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171450</xdr:rowOff>
                  </from>
                  <to>
                    <xdr:col>16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161925</xdr:rowOff>
                  </from>
                  <to>
                    <xdr:col>16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39</xdr:row>
                    <xdr:rowOff>152400</xdr:rowOff>
                  </from>
                  <to>
                    <xdr:col>16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171450</xdr:rowOff>
                  </from>
                  <to>
                    <xdr:col>17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161925</xdr:rowOff>
                  </from>
                  <to>
                    <xdr:col>17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152400</xdr:rowOff>
                  </from>
                  <to>
                    <xdr:col>17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171450</xdr:rowOff>
                  </from>
                  <to>
                    <xdr:col>18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161925</xdr:rowOff>
                  </from>
                  <to>
                    <xdr:col>18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152400</xdr:rowOff>
                  </from>
                  <to>
                    <xdr:col>18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18</xdr:col>
                    <xdr:colOff>9525</xdr:colOff>
                    <xdr:row>38</xdr:row>
                    <xdr:rowOff>161925</xdr:rowOff>
                  </from>
                  <to>
                    <xdr:col>19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18</xdr:col>
                    <xdr:colOff>9525</xdr:colOff>
                    <xdr:row>39</xdr:row>
                    <xdr:rowOff>152400</xdr:rowOff>
                  </from>
                  <to>
                    <xdr:col>19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171450</xdr:rowOff>
                  </from>
                  <to>
                    <xdr:col>12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45</xdr:row>
                    <xdr:rowOff>161925</xdr:rowOff>
                  </from>
                  <to>
                    <xdr:col>12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171450</xdr:rowOff>
                  </from>
                  <to>
                    <xdr:col>12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171450</xdr:rowOff>
                  </from>
                  <to>
                    <xdr:col>13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161925</xdr:rowOff>
                  </from>
                  <to>
                    <xdr:col>13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45</xdr:row>
                    <xdr:rowOff>152400</xdr:rowOff>
                  </from>
                  <to>
                    <xdr:col>13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171450</xdr:rowOff>
                  </from>
                  <to>
                    <xdr:col>14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161925</xdr:rowOff>
                  </from>
                  <to>
                    <xdr:col>14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152400</xdr:rowOff>
                  </from>
                  <to>
                    <xdr:col>14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171450</xdr:rowOff>
                  </from>
                  <to>
                    <xdr:col>15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161925</xdr:rowOff>
                  </from>
                  <to>
                    <xdr:col>15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152400</xdr:rowOff>
                  </from>
                  <to>
                    <xdr:col>15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171450</xdr:rowOff>
                  </from>
                  <to>
                    <xdr:col>16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161925</xdr:rowOff>
                  </from>
                  <to>
                    <xdr:col>16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15</xdr:col>
                    <xdr:colOff>19050</xdr:colOff>
                    <xdr:row>45</xdr:row>
                    <xdr:rowOff>152400</xdr:rowOff>
                  </from>
                  <to>
                    <xdr:col>16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171450</xdr:rowOff>
                  </from>
                  <to>
                    <xdr:col>17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161925</xdr:rowOff>
                  </from>
                  <to>
                    <xdr:col>17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152400</xdr:rowOff>
                  </from>
                  <to>
                    <xdr:col>17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17</xdr:col>
                    <xdr:colOff>19050</xdr:colOff>
                    <xdr:row>43</xdr:row>
                    <xdr:rowOff>171450</xdr:rowOff>
                  </from>
                  <to>
                    <xdr:col>18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161925</xdr:rowOff>
                  </from>
                  <to>
                    <xdr:col>18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17</xdr:col>
                    <xdr:colOff>19050</xdr:colOff>
                    <xdr:row>45</xdr:row>
                    <xdr:rowOff>152400</xdr:rowOff>
                  </from>
                  <to>
                    <xdr:col>18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171450</xdr:rowOff>
                  </from>
                  <to>
                    <xdr:col>19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161925</xdr:rowOff>
                  </from>
                  <to>
                    <xdr:col>19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18</xdr:col>
                    <xdr:colOff>9525</xdr:colOff>
                    <xdr:row>45</xdr:row>
                    <xdr:rowOff>152400</xdr:rowOff>
                  </from>
                  <to>
                    <xdr:col>19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21</xdr:col>
                    <xdr:colOff>19050</xdr:colOff>
                    <xdr:row>37</xdr:row>
                    <xdr:rowOff>171450</xdr:rowOff>
                  </from>
                  <to>
                    <xdr:col>22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21</xdr:col>
                    <xdr:colOff>19050</xdr:colOff>
                    <xdr:row>39</xdr:row>
                    <xdr:rowOff>161925</xdr:rowOff>
                  </from>
                  <to>
                    <xdr:col>22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171450</xdr:rowOff>
                  </from>
                  <to>
                    <xdr:col>22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171450</xdr:rowOff>
                  </from>
                  <to>
                    <xdr:col>23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161925</xdr:rowOff>
                  </from>
                  <to>
                    <xdr:col>23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22</xdr:col>
                    <xdr:colOff>28575</xdr:colOff>
                    <xdr:row>39</xdr:row>
                    <xdr:rowOff>152400</xdr:rowOff>
                  </from>
                  <to>
                    <xdr:col>23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23</xdr:col>
                    <xdr:colOff>28575</xdr:colOff>
                    <xdr:row>37</xdr:row>
                    <xdr:rowOff>171450</xdr:rowOff>
                  </from>
                  <to>
                    <xdr:col>24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38</xdr:row>
                    <xdr:rowOff>161925</xdr:rowOff>
                  </from>
                  <to>
                    <xdr:col>24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23</xdr:col>
                    <xdr:colOff>28575</xdr:colOff>
                    <xdr:row>39</xdr:row>
                    <xdr:rowOff>152400</xdr:rowOff>
                  </from>
                  <to>
                    <xdr:col>24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171450</xdr:rowOff>
                  </from>
                  <to>
                    <xdr:col>25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24</xdr:col>
                    <xdr:colOff>28575</xdr:colOff>
                    <xdr:row>38</xdr:row>
                    <xdr:rowOff>161925</xdr:rowOff>
                  </from>
                  <to>
                    <xdr:col>25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24</xdr:col>
                    <xdr:colOff>28575</xdr:colOff>
                    <xdr:row>39</xdr:row>
                    <xdr:rowOff>152400</xdr:rowOff>
                  </from>
                  <to>
                    <xdr:col>25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25</xdr:col>
                    <xdr:colOff>19050</xdr:colOff>
                    <xdr:row>37</xdr:row>
                    <xdr:rowOff>171450</xdr:rowOff>
                  </from>
                  <to>
                    <xdr:col>26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25</xdr:col>
                    <xdr:colOff>19050</xdr:colOff>
                    <xdr:row>38</xdr:row>
                    <xdr:rowOff>161925</xdr:rowOff>
                  </from>
                  <to>
                    <xdr:col>26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39</xdr:row>
                    <xdr:rowOff>152400</xdr:rowOff>
                  </from>
                  <to>
                    <xdr:col>26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171450</xdr:rowOff>
                  </from>
                  <to>
                    <xdr:col>27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161925</xdr:rowOff>
                  </from>
                  <to>
                    <xdr:col>27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152400</xdr:rowOff>
                  </from>
                  <to>
                    <xdr:col>27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27</xdr:col>
                    <xdr:colOff>19050</xdr:colOff>
                    <xdr:row>37</xdr:row>
                    <xdr:rowOff>171450</xdr:rowOff>
                  </from>
                  <to>
                    <xdr:col>28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27</xdr:col>
                    <xdr:colOff>19050</xdr:colOff>
                    <xdr:row>38</xdr:row>
                    <xdr:rowOff>161925</xdr:rowOff>
                  </from>
                  <to>
                    <xdr:col>28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27</xdr:col>
                    <xdr:colOff>19050</xdr:colOff>
                    <xdr:row>39</xdr:row>
                    <xdr:rowOff>152400</xdr:rowOff>
                  </from>
                  <to>
                    <xdr:col>28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28</xdr:col>
                    <xdr:colOff>28575</xdr:colOff>
                    <xdr:row>37</xdr:row>
                    <xdr:rowOff>171450</xdr:rowOff>
                  </from>
                  <to>
                    <xdr:col>29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28</xdr:col>
                    <xdr:colOff>28575</xdr:colOff>
                    <xdr:row>38</xdr:row>
                    <xdr:rowOff>161925</xdr:rowOff>
                  </from>
                  <to>
                    <xdr:col>29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28</xdr:col>
                    <xdr:colOff>28575</xdr:colOff>
                    <xdr:row>39</xdr:row>
                    <xdr:rowOff>152400</xdr:rowOff>
                  </from>
                  <to>
                    <xdr:col>29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171450</xdr:rowOff>
                  </from>
                  <to>
                    <xdr:col>22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21</xdr:col>
                    <xdr:colOff>19050</xdr:colOff>
                    <xdr:row>45</xdr:row>
                    <xdr:rowOff>161925</xdr:rowOff>
                  </from>
                  <to>
                    <xdr:col>22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171450</xdr:rowOff>
                  </from>
                  <to>
                    <xdr:col>22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171450</xdr:rowOff>
                  </from>
                  <to>
                    <xdr:col>23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22</xdr:col>
                    <xdr:colOff>19050</xdr:colOff>
                    <xdr:row>44</xdr:row>
                    <xdr:rowOff>161925</xdr:rowOff>
                  </from>
                  <to>
                    <xdr:col>23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22</xdr:col>
                    <xdr:colOff>19050</xdr:colOff>
                    <xdr:row>45</xdr:row>
                    <xdr:rowOff>152400</xdr:rowOff>
                  </from>
                  <to>
                    <xdr:col>23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171450</xdr:rowOff>
                  </from>
                  <to>
                    <xdr:col>24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161925</xdr:rowOff>
                  </from>
                  <to>
                    <xdr:col>24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152400</xdr:rowOff>
                  </from>
                  <to>
                    <xdr:col>24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24</xdr:col>
                    <xdr:colOff>28575</xdr:colOff>
                    <xdr:row>43</xdr:row>
                    <xdr:rowOff>171450</xdr:rowOff>
                  </from>
                  <to>
                    <xdr:col>25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24</xdr:col>
                    <xdr:colOff>28575</xdr:colOff>
                    <xdr:row>44</xdr:row>
                    <xdr:rowOff>161925</xdr:rowOff>
                  </from>
                  <to>
                    <xdr:col>25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152400</xdr:rowOff>
                  </from>
                  <to>
                    <xdr:col>25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171450</xdr:rowOff>
                  </from>
                  <to>
                    <xdr:col>26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25</xdr:col>
                    <xdr:colOff>19050</xdr:colOff>
                    <xdr:row>44</xdr:row>
                    <xdr:rowOff>161925</xdr:rowOff>
                  </from>
                  <to>
                    <xdr:col>26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25</xdr:col>
                    <xdr:colOff>19050</xdr:colOff>
                    <xdr:row>45</xdr:row>
                    <xdr:rowOff>152400</xdr:rowOff>
                  </from>
                  <to>
                    <xdr:col>26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26</xdr:col>
                    <xdr:colOff>19050</xdr:colOff>
                    <xdr:row>43</xdr:row>
                    <xdr:rowOff>171450</xdr:rowOff>
                  </from>
                  <to>
                    <xdr:col>27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161925</xdr:rowOff>
                  </from>
                  <to>
                    <xdr:col>27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26</xdr:col>
                    <xdr:colOff>19050</xdr:colOff>
                    <xdr:row>45</xdr:row>
                    <xdr:rowOff>152400</xdr:rowOff>
                  </from>
                  <to>
                    <xdr:col>27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171450</xdr:rowOff>
                  </from>
                  <to>
                    <xdr:col>28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27</xdr:col>
                    <xdr:colOff>19050</xdr:colOff>
                    <xdr:row>44</xdr:row>
                    <xdr:rowOff>161925</xdr:rowOff>
                  </from>
                  <to>
                    <xdr:col>28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27</xdr:col>
                    <xdr:colOff>19050</xdr:colOff>
                    <xdr:row>45</xdr:row>
                    <xdr:rowOff>152400</xdr:rowOff>
                  </from>
                  <to>
                    <xdr:col>28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28</xdr:col>
                    <xdr:colOff>19050</xdr:colOff>
                    <xdr:row>43</xdr:row>
                    <xdr:rowOff>171450</xdr:rowOff>
                  </from>
                  <to>
                    <xdr:col>29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28</xdr:col>
                    <xdr:colOff>19050</xdr:colOff>
                    <xdr:row>44</xdr:row>
                    <xdr:rowOff>161925</xdr:rowOff>
                  </from>
                  <to>
                    <xdr:col>29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28</xdr:col>
                    <xdr:colOff>19050</xdr:colOff>
                    <xdr:row>45</xdr:row>
                    <xdr:rowOff>152400</xdr:rowOff>
                  </from>
                  <to>
                    <xdr:col>29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29</xdr:row>
                    <xdr:rowOff>180975</xdr:rowOff>
                  </from>
                  <to>
                    <xdr:col>24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23</xdr:col>
                    <xdr:colOff>9525</xdr:colOff>
                    <xdr:row>47</xdr:row>
                    <xdr:rowOff>180975</xdr:rowOff>
                  </from>
                  <to>
                    <xdr:col>24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180975</xdr:rowOff>
                  </from>
                  <to>
                    <xdr:col>14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180975</xdr:rowOff>
                  </from>
                  <to>
                    <xdr:col>34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43</xdr:col>
                    <xdr:colOff>9525</xdr:colOff>
                    <xdr:row>29</xdr:row>
                    <xdr:rowOff>180975</xdr:rowOff>
                  </from>
                  <to>
                    <xdr:col>44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180975</xdr:rowOff>
                  </from>
                  <to>
                    <xdr:col>14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180975</xdr:rowOff>
                  </from>
                  <to>
                    <xdr:col>14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33</xdr:col>
                    <xdr:colOff>9525</xdr:colOff>
                    <xdr:row>47</xdr:row>
                    <xdr:rowOff>180975</xdr:rowOff>
                  </from>
                  <to>
                    <xdr:col>34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43</xdr:col>
                    <xdr:colOff>9525</xdr:colOff>
                    <xdr:row>47</xdr:row>
                    <xdr:rowOff>180975</xdr:rowOff>
                  </from>
                  <to>
                    <xdr:col>44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171450</xdr:rowOff>
                  </from>
                  <to>
                    <xdr:col>32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161925</xdr:rowOff>
                  </from>
                  <to>
                    <xdr:col>32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171450</xdr:rowOff>
                  </from>
                  <to>
                    <xdr:col>32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171450</xdr:rowOff>
                  </from>
                  <to>
                    <xdr:col>33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32</xdr:col>
                    <xdr:colOff>19050</xdr:colOff>
                    <xdr:row>38</xdr:row>
                    <xdr:rowOff>161925</xdr:rowOff>
                  </from>
                  <to>
                    <xdr:col>33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32</xdr:col>
                    <xdr:colOff>19050</xdr:colOff>
                    <xdr:row>39</xdr:row>
                    <xdr:rowOff>152400</xdr:rowOff>
                  </from>
                  <to>
                    <xdr:col>33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171450</xdr:rowOff>
                  </from>
                  <to>
                    <xdr:col>34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161925</xdr:rowOff>
                  </from>
                  <to>
                    <xdr:col>34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152400</xdr:rowOff>
                  </from>
                  <to>
                    <xdr:col>34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34</xdr:col>
                    <xdr:colOff>19050</xdr:colOff>
                    <xdr:row>37</xdr:row>
                    <xdr:rowOff>171450</xdr:rowOff>
                  </from>
                  <to>
                    <xdr:col>35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34</xdr:col>
                    <xdr:colOff>19050</xdr:colOff>
                    <xdr:row>38</xdr:row>
                    <xdr:rowOff>161925</xdr:rowOff>
                  </from>
                  <to>
                    <xdr:col>35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34</xdr:col>
                    <xdr:colOff>19050</xdr:colOff>
                    <xdr:row>39</xdr:row>
                    <xdr:rowOff>152400</xdr:rowOff>
                  </from>
                  <to>
                    <xdr:col>35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171450</xdr:rowOff>
                  </from>
                  <to>
                    <xdr:col>36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35</xdr:col>
                    <xdr:colOff>9525</xdr:colOff>
                    <xdr:row>38</xdr:row>
                    <xdr:rowOff>161925</xdr:rowOff>
                  </from>
                  <to>
                    <xdr:col>36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35</xdr:col>
                    <xdr:colOff>9525</xdr:colOff>
                    <xdr:row>39</xdr:row>
                    <xdr:rowOff>152400</xdr:rowOff>
                  </from>
                  <to>
                    <xdr:col>36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36</xdr:col>
                    <xdr:colOff>9525</xdr:colOff>
                    <xdr:row>37</xdr:row>
                    <xdr:rowOff>171450</xdr:rowOff>
                  </from>
                  <to>
                    <xdr:col>37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36</xdr:col>
                    <xdr:colOff>9525</xdr:colOff>
                    <xdr:row>38</xdr:row>
                    <xdr:rowOff>161925</xdr:rowOff>
                  </from>
                  <to>
                    <xdr:col>37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36</xdr:col>
                    <xdr:colOff>9525</xdr:colOff>
                    <xdr:row>39</xdr:row>
                    <xdr:rowOff>152400</xdr:rowOff>
                  </from>
                  <to>
                    <xdr:col>37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171450</xdr:rowOff>
                  </from>
                  <to>
                    <xdr:col>38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161925</xdr:rowOff>
                  </from>
                  <to>
                    <xdr:col>38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152400</xdr:rowOff>
                  </from>
                  <to>
                    <xdr:col>38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38</xdr:col>
                    <xdr:colOff>19050</xdr:colOff>
                    <xdr:row>37</xdr:row>
                    <xdr:rowOff>171450</xdr:rowOff>
                  </from>
                  <to>
                    <xdr:col>39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38</xdr:col>
                    <xdr:colOff>19050</xdr:colOff>
                    <xdr:row>38</xdr:row>
                    <xdr:rowOff>161925</xdr:rowOff>
                  </from>
                  <to>
                    <xdr:col>39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38</xdr:col>
                    <xdr:colOff>19050</xdr:colOff>
                    <xdr:row>39</xdr:row>
                    <xdr:rowOff>152400</xdr:rowOff>
                  </from>
                  <to>
                    <xdr:col>39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41</xdr:col>
                    <xdr:colOff>19050</xdr:colOff>
                    <xdr:row>37</xdr:row>
                    <xdr:rowOff>171450</xdr:rowOff>
                  </from>
                  <to>
                    <xdr:col>42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41</xdr:col>
                    <xdr:colOff>19050</xdr:colOff>
                    <xdr:row>39</xdr:row>
                    <xdr:rowOff>161925</xdr:rowOff>
                  </from>
                  <to>
                    <xdr:col>42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41</xdr:col>
                    <xdr:colOff>19050</xdr:colOff>
                    <xdr:row>38</xdr:row>
                    <xdr:rowOff>171450</xdr:rowOff>
                  </from>
                  <to>
                    <xdr:col>42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42</xdr:col>
                    <xdr:colOff>28575</xdr:colOff>
                    <xdr:row>37</xdr:row>
                    <xdr:rowOff>171450</xdr:rowOff>
                  </from>
                  <to>
                    <xdr:col>43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42</xdr:col>
                    <xdr:colOff>28575</xdr:colOff>
                    <xdr:row>38</xdr:row>
                    <xdr:rowOff>161925</xdr:rowOff>
                  </from>
                  <to>
                    <xdr:col>43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42</xdr:col>
                    <xdr:colOff>28575</xdr:colOff>
                    <xdr:row>39</xdr:row>
                    <xdr:rowOff>152400</xdr:rowOff>
                  </from>
                  <to>
                    <xdr:col>43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43</xdr:col>
                    <xdr:colOff>28575</xdr:colOff>
                    <xdr:row>37</xdr:row>
                    <xdr:rowOff>171450</xdr:rowOff>
                  </from>
                  <to>
                    <xdr:col>44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43</xdr:col>
                    <xdr:colOff>28575</xdr:colOff>
                    <xdr:row>38</xdr:row>
                    <xdr:rowOff>161925</xdr:rowOff>
                  </from>
                  <to>
                    <xdr:col>44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43</xdr:col>
                    <xdr:colOff>28575</xdr:colOff>
                    <xdr:row>39</xdr:row>
                    <xdr:rowOff>152400</xdr:rowOff>
                  </from>
                  <to>
                    <xdr:col>44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171450</xdr:rowOff>
                  </from>
                  <to>
                    <xdr:col>45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44</xdr:col>
                    <xdr:colOff>28575</xdr:colOff>
                    <xdr:row>38</xdr:row>
                    <xdr:rowOff>161925</xdr:rowOff>
                  </from>
                  <to>
                    <xdr:col>45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152400</xdr:rowOff>
                  </from>
                  <to>
                    <xdr:col>45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45</xdr:col>
                    <xdr:colOff>19050</xdr:colOff>
                    <xdr:row>37</xdr:row>
                    <xdr:rowOff>171450</xdr:rowOff>
                  </from>
                  <to>
                    <xdr:col>46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45</xdr:col>
                    <xdr:colOff>19050</xdr:colOff>
                    <xdr:row>38</xdr:row>
                    <xdr:rowOff>161925</xdr:rowOff>
                  </from>
                  <to>
                    <xdr:col>46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45</xdr:col>
                    <xdr:colOff>19050</xdr:colOff>
                    <xdr:row>39</xdr:row>
                    <xdr:rowOff>152400</xdr:rowOff>
                  </from>
                  <to>
                    <xdr:col>46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46</xdr:col>
                    <xdr:colOff>19050</xdr:colOff>
                    <xdr:row>37</xdr:row>
                    <xdr:rowOff>171450</xdr:rowOff>
                  </from>
                  <to>
                    <xdr:col>47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46</xdr:col>
                    <xdr:colOff>19050</xdr:colOff>
                    <xdr:row>38</xdr:row>
                    <xdr:rowOff>161925</xdr:rowOff>
                  </from>
                  <to>
                    <xdr:col>47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46</xdr:col>
                    <xdr:colOff>19050</xdr:colOff>
                    <xdr:row>39</xdr:row>
                    <xdr:rowOff>152400</xdr:rowOff>
                  </from>
                  <to>
                    <xdr:col>47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47</xdr:col>
                    <xdr:colOff>19050</xdr:colOff>
                    <xdr:row>37</xdr:row>
                    <xdr:rowOff>171450</xdr:rowOff>
                  </from>
                  <to>
                    <xdr:col>48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47</xdr:col>
                    <xdr:colOff>19050</xdr:colOff>
                    <xdr:row>38</xdr:row>
                    <xdr:rowOff>161925</xdr:rowOff>
                  </from>
                  <to>
                    <xdr:col>48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47</xdr:col>
                    <xdr:colOff>19050</xdr:colOff>
                    <xdr:row>39</xdr:row>
                    <xdr:rowOff>152400</xdr:rowOff>
                  </from>
                  <to>
                    <xdr:col>48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48</xdr:col>
                    <xdr:colOff>28575</xdr:colOff>
                    <xdr:row>37</xdr:row>
                    <xdr:rowOff>171450</xdr:rowOff>
                  </from>
                  <to>
                    <xdr:col>49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48</xdr:col>
                    <xdr:colOff>28575</xdr:colOff>
                    <xdr:row>38</xdr:row>
                    <xdr:rowOff>161925</xdr:rowOff>
                  </from>
                  <to>
                    <xdr:col>49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48</xdr:col>
                    <xdr:colOff>28575</xdr:colOff>
                    <xdr:row>39</xdr:row>
                    <xdr:rowOff>152400</xdr:rowOff>
                  </from>
                  <to>
                    <xdr:col>49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31</xdr:col>
                    <xdr:colOff>9525</xdr:colOff>
                    <xdr:row>43</xdr:row>
                    <xdr:rowOff>171450</xdr:rowOff>
                  </from>
                  <to>
                    <xdr:col>32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31</xdr:col>
                    <xdr:colOff>9525</xdr:colOff>
                    <xdr:row>45</xdr:row>
                    <xdr:rowOff>161925</xdr:rowOff>
                  </from>
                  <to>
                    <xdr:col>32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31</xdr:col>
                    <xdr:colOff>9525</xdr:colOff>
                    <xdr:row>44</xdr:row>
                    <xdr:rowOff>171450</xdr:rowOff>
                  </from>
                  <to>
                    <xdr:col>32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171450</xdr:rowOff>
                  </from>
                  <to>
                    <xdr:col>33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32</xdr:col>
                    <xdr:colOff>19050</xdr:colOff>
                    <xdr:row>44</xdr:row>
                    <xdr:rowOff>161925</xdr:rowOff>
                  </from>
                  <to>
                    <xdr:col>33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32</xdr:col>
                    <xdr:colOff>19050</xdr:colOff>
                    <xdr:row>45</xdr:row>
                    <xdr:rowOff>152400</xdr:rowOff>
                  </from>
                  <to>
                    <xdr:col>33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171450</xdr:rowOff>
                  </from>
                  <to>
                    <xdr:col>34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161925</xdr:rowOff>
                  </from>
                  <to>
                    <xdr:col>34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152400</xdr:rowOff>
                  </from>
                  <to>
                    <xdr:col>34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34</xdr:col>
                    <xdr:colOff>19050</xdr:colOff>
                    <xdr:row>43</xdr:row>
                    <xdr:rowOff>171450</xdr:rowOff>
                  </from>
                  <to>
                    <xdr:col>35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34</xdr:col>
                    <xdr:colOff>19050</xdr:colOff>
                    <xdr:row>44</xdr:row>
                    <xdr:rowOff>161925</xdr:rowOff>
                  </from>
                  <to>
                    <xdr:col>35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34</xdr:col>
                    <xdr:colOff>19050</xdr:colOff>
                    <xdr:row>45</xdr:row>
                    <xdr:rowOff>152400</xdr:rowOff>
                  </from>
                  <to>
                    <xdr:col>35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171450</xdr:rowOff>
                  </from>
                  <to>
                    <xdr:col>36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35</xdr:col>
                    <xdr:colOff>9525</xdr:colOff>
                    <xdr:row>44</xdr:row>
                    <xdr:rowOff>161925</xdr:rowOff>
                  </from>
                  <to>
                    <xdr:col>36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35</xdr:col>
                    <xdr:colOff>9525</xdr:colOff>
                    <xdr:row>45</xdr:row>
                    <xdr:rowOff>152400</xdr:rowOff>
                  </from>
                  <to>
                    <xdr:col>36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36</xdr:col>
                    <xdr:colOff>9525</xdr:colOff>
                    <xdr:row>43</xdr:row>
                    <xdr:rowOff>171450</xdr:rowOff>
                  </from>
                  <to>
                    <xdr:col>37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36</xdr:col>
                    <xdr:colOff>9525</xdr:colOff>
                    <xdr:row>44</xdr:row>
                    <xdr:rowOff>161925</xdr:rowOff>
                  </from>
                  <to>
                    <xdr:col>37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36</xdr:col>
                    <xdr:colOff>9525</xdr:colOff>
                    <xdr:row>45</xdr:row>
                    <xdr:rowOff>152400</xdr:rowOff>
                  </from>
                  <to>
                    <xdr:col>37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37</xdr:col>
                    <xdr:colOff>9525</xdr:colOff>
                    <xdr:row>43</xdr:row>
                    <xdr:rowOff>171450</xdr:rowOff>
                  </from>
                  <to>
                    <xdr:col>38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37</xdr:col>
                    <xdr:colOff>9525</xdr:colOff>
                    <xdr:row>44</xdr:row>
                    <xdr:rowOff>161925</xdr:rowOff>
                  </from>
                  <to>
                    <xdr:col>38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37</xdr:col>
                    <xdr:colOff>9525</xdr:colOff>
                    <xdr:row>45</xdr:row>
                    <xdr:rowOff>152400</xdr:rowOff>
                  </from>
                  <to>
                    <xdr:col>38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171450</xdr:rowOff>
                  </from>
                  <to>
                    <xdr:col>39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38</xdr:col>
                    <xdr:colOff>19050</xdr:colOff>
                    <xdr:row>44</xdr:row>
                    <xdr:rowOff>161925</xdr:rowOff>
                  </from>
                  <to>
                    <xdr:col>39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38</xdr:col>
                    <xdr:colOff>19050</xdr:colOff>
                    <xdr:row>45</xdr:row>
                    <xdr:rowOff>152400</xdr:rowOff>
                  </from>
                  <to>
                    <xdr:col>39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41</xdr:col>
                    <xdr:colOff>19050</xdr:colOff>
                    <xdr:row>43</xdr:row>
                    <xdr:rowOff>171450</xdr:rowOff>
                  </from>
                  <to>
                    <xdr:col>42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41</xdr:col>
                    <xdr:colOff>19050</xdr:colOff>
                    <xdr:row>45</xdr:row>
                    <xdr:rowOff>161925</xdr:rowOff>
                  </from>
                  <to>
                    <xdr:col>42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41</xdr:col>
                    <xdr:colOff>19050</xdr:colOff>
                    <xdr:row>44</xdr:row>
                    <xdr:rowOff>171450</xdr:rowOff>
                  </from>
                  <to>
                    <xdr:col>42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42</xdr:col>
                    <xdr:colOff>28575</xdr:colOff>
                    <xdr:row>43</xdr:row>
                    <xdr:rowOff>171450</xdr:rowOff>
                  </from>
                  <to>
                    <xdr:col>43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42</xdr:col>
                    <xdr:colOff>28575</xdr:colOff>
                    <xdr:row>44</xdr:row>
                    <xdr:rowOff>161925</xdr:rowOff>
                  </from>
                  <to>
                    <xdr:col>43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42</xdr:col>
                    <xdr:colOff>28575</xdr:colOff>
                    <xdr:row>45</xdr:row>
                    <xdr:rowOff>152400</xdr:rowOff>
                  </from>
                  <to>
                    <xdr:col>43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43</xdr:col>
                    <xdr:colOff>28575</xdr:colOff>
                    <xdr:row>43</xdr:row>
                    <xdr:rowOff>171450</xdr:rowOff>
                  </from>
                  <to>
                    <xdr:col>44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43</xdr:col>
                    <xdr:colOff>28575</xdr:colOff>
                    <xdr:row>44</xdr:row>
                    <xdr:rowOff>161925</xdr:rowOff>
                  </from>
                  <to>
                    <xdr:col>44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43</xdr:col>
                    <xdr:colOff>28575</xdr:colOff>
                    <xdr:row>45</xdr:row>
                    <xdr:rowOff>152400</xdr:rowOff>
                  </from>
                  <to>
                    <xdr:col>44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171450</xdr:rowOff>
                  </from>
                  <to>
                    <xdr:col>45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44</xdr:col>
                    <xdr:colOff>28575</xdr:colOff>
                    <xdr:row>44</xdr:row>
                    <xdr:rowOff>161925</xdr:rowOff>
                  </from>
                  <to>
                    <xdr:col>45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44</xdr:col>
                    <xdr:colOff>28575</xdr:colOff>
                    <xdr:row>45</xdr:row>
                    <xdr:rowOff>152400</xdr:rowOff>
                  </from>
                  <to>
                    <xdr:col>45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45</xdr:col>
                    <xdr:colOff>19050</xdr:colOff>
                    <xdr:row>43</xdr:row>
                    <xdr:rowOff>171450</xdr:rowOff>
                  </from>
                  <to>
                    <xdr:col>46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45</xdr:col>
                    <xdr:colOff>19050</xdr:colOff>
                    <xdr:row>44</xdr:row>
                    <xdr:rowOff>161925</xdr:rowOff>
                  </from>
                  <to>
                    <xdr:col>46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45</xdr:col>
                    <xdr:colOff>19050</xdr:colOff>
                    <xdr:row>45</xdr:row>
                    <xdr:rowOff>152400</xdr:rowOff>
                  </from>
                  <to>
                    <xdr:col>46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46</xdr:col>
                    <xdr:colOff>19050</xdr:colOff>
                    <xdr:row>43</xdr:row>
                    <xdr:rowOff>171450</xdr:rowOff>
                  </from>
                  <to>
                    <xdr:col>47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46</xdr:col>
                    <xdr:colOff>19050</xdr:colOff>
                    <xdr:row>44</xdr:row>
                    <xdr:rowOff>161925</xdr:rowOff>
                  </from>
                  <to>
                    <xdr:col>47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46</xdr:col>
                    <xdr:colOff>19050</xdr:colOff>
                    <xdr:row>45</xdr:row>
                    <xdr:rowOff>152400</xdr:rowOff>
                  </from>
                  <to>
                    <xdr:col>47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47</xdr:col>
                    <xdr:colOff>19050</xdr:colOff>
                    <xdr:row>43</xdr:row>
                    <xdr:rowOff>171450</xdr:rowOff>
                  </from>
                  <to>
                    <xdr:col>48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47</xdr:col>
                    <xdr:colOff>19050</xdr:colOff>
                    <xdr:row>44</xdr:row>
                    <xdr:rowOff>161925</xdr:rowOff>
                  </from>
                  <to>
                    <xdr:col>48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47</xdr:col>
                    <xdr:colOff>19050</xdr:colOff>
                    <xdr:row>45</xdr:row>
                    <xdr:rowOff>152400</xdr:rowOff>
                  </from>
                  <to>
                    <xdr:col>48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48</xdr:col>
                    <xdr:colOff>28575</xdr:colOff>
                    <xdr:row>43</xdr:row>
                    <xdr:rowOff>171450</xdr:rowOff>
                  </from>
                  <to>
                    <xdr:col>49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48</xdr:col>
                    <xdr:colOff>28575</xdr:colOff>
                    <xdr:row>44</xdr:row>
                    <xdr:rowOff>161925</xdr:rowOff>
                  </from>
                  <to>
                    <xdr:col>49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48</xdr:col>
                    <xdr:colOff>28575</xdr:colOff>
                    <xdr:row>45</xdr:row>
                    <xdr:rowOff>152400</xdr:rowOff>
                  </from>
                  <to>
                    <xdr:col>49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12</xdr:col>
                    <xdr:colOff>28575</xdr:colOff>
                    <xdr:row>70</xdr:row>
                    <xdr:rowOff>171450</xdr:rowOff>
                  </from>
                  <to>
                    <xdr:col>13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12</xdr:col>
                    <xdr:colOff>28575</xdr:colOff>
                    <xdr:row>71</xdr:row>
                    <xdr:rowOff>161925</xdr:rowOff>
                  </from>
                  <to>
                    <xdr:col>13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13</xdr:col>
                    <xdr:colOff>28575</xdr:colOff>
                    <xdr:row>70</xdr:row>
                    <xdr:rowOff>171450</xdr:rowOff>
                  </from>
                  <to>
                    <xdr:col>14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13</xdr:col>
                    <xdr:colOff>28575</xdr:colOff>
                    <xdr:row>71</xdr:row>
                    <xdr:rowOff>161925</xdr:rowOff>
                  </from>
                  <to>
                    <xdr:col>14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14</xdr:col>
                    <xdr:colOff>28575</xdr:colOff>
                    <xdr:row>70</xdr:row>
                    <xdr:rowOff>171450</xdr:rowOff>
                  </from>
                  <to>
                    <xdr:col>15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14</xdr:col>
                    <xdr:colOff>28575</xdr:colOff>
                    <xdr:row>71</xdr:row>
                    <xdr:rowOff>161925</xdr:rowOff>
                  </from>
                  <to>
                    <xdr:col>15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15</xdr:col>
                    <xdr:colOff>19050</xdr:colOff>
                    <xdr:row>70</xdr:row>
                    <xdr:rowOff>171450</xdr:rowOff>
                  </from>
                  <to>
                    <xdr:col>16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15</xdr:col>
                    <xdr:colOff>19050</xdr:colOff>
                    <xdr:row>71</xdr:row>
                    <xdr:rowOff>161925</xdr:rowOff>
                  </from>
                  <to>
                    <xdr:col>16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171450</xdr:rowOff>
                  </from>
                  <to>
                    <xdr:col>17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16</xdr:col>
                    <xdr:colOff>19050</xdr:colOff>
                    <xdr:row>71</xdr:row>
                    <xdr:rowOff>161925</xdr:rowOff>
                  </from>
                  <to>
                    <xdr:col>17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17</xdr:col>
                    <xdr:colOff>28575</xdr:colOff>
                    <xdr:row>71</xdr:row>
                    <xdr:rowOff>0</xdr:rowOff>
                  </from>
                  <to>
                    <xdr:col>18</xdr:col>
                    <xdr:colOff>57150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17</xdr:col>
                    <xdr:colOff>28575</xdr:colOff>
                    <xdr:row>71</xdr:row>
                    <xdr:rowOff>161925</xdr:rowOff>
                  </from>
                  <to>
                    <xdr:col>18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22</xdr:col>
                    <xdr:colOff>28575</xdr:colOff>
                    <xdr:row>70</xdr:row>
                    <xdr:rowOff>171450</xdr:rowOff>
                  </from>
                  <to>
                    <xdr:col>23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22</xdr:col>
                    <xdr:colOff>28575</xdr:colOff>
                    <xdr:row>71</xdr:row>
                    <xdr:rowOff>161925</xdr:rowOff>
                  </from>
                  <to>
                    <xdr:col>23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23</xdr:col>
                    <xdr:colOff>28575</xdr:colOff>
                    <xdr:row>70</xdr:row>
                    <xdr:rowOff>171450</xdr:rowOff>
                  </from>
                  <to>
                    <xdr:col>24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23</xdr:col>
                    <xdr:colOff>28575</xdr:colOff>
                    <xdr:row>71</xdr:row>
                    <xdr:rowOff>161925</xdr:rowOff>
                  </from>
                  <to>
                    <xdr:col>24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24</xdr:col>
                    <xdr:colOff>28575</xdr:colOff>
                    <xdr:row>70</xdr:row>
                    <xdr:rowOff>171450</xdr:rowOff>
                  </from>
                  <to>
                    <xdr:col>25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24</xdr:col>
                    <xdr:colOff>28575</xdr:colOff>
                    <xdr:row>71</xdr:row>
                    <xdr:rowOff>161925</xdr:rowOff>
                  </from>
                  <to>
                    <xdr:col>25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25</xdr:col>
                    <xdr:colOff>19050</xdr:colOff>
                    <xdr:row>70</xdr:row>
                    <xdr:rowOff>171450</xdr:rowOff>
                  </from>
                  <to>
                    <xdr:col>26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25</xdr:col>
                    <xdr:colOff>19050</xdr:colOff>
                    <xdr:row>71</xdr:row>
                    <xdr:rowOff>161925</xdr:rowOff>
                  </from>
                  <to>
                    <xdr:col>26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26</xdr:col>
                    <xdr:colOff>19050</xdr:colOff>
                    <xdr:row>70</xdr:row>
                    <xdr:rowOff>171450</xdr:rowOff>
                  </from>
                  <to>
                    <xdr:col>27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26</xdr:col>
                    <xdr:colOff>19050</xdr:colOff>
                    <xdr:row>71</xdr:row>
                    <xdr:rowOff>161925</xdr:rowOff>
                  </from>
                  <to>
                    <xdr:col>27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27</xdr:col>
                    <xdr:colOff>19050</xdr:colOff>
                    <xdr:row>70</xdr:row>
                    <xdr:rowOff>171450</xdr:rowOff>
                  </from>
                  <to>
                    <xdr:col>28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27</xdr:col>
                    <xdr:colOff>19050</xdr:colOff>
                    <xdr:row>71</xdr:row>
                    <xdr:rowOff>161925</xdr:rowOff>
                  </from>
                  <to>
                    <xdr:col>28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32</xdr:col>
                    <xdr:colOff>28575</xdr:colOff>
                    <xdr:row>70</xdr:row>
                    <xdr:rowOff>171450</xdr:rowOff>
                  </from>
                  <to>
                    <xdr:col>33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32</xdr:col>
                    <xdr:colOff>28575</xdr:colOff>
                    <xdr:row>71</xdr:row>
                    <xdr:rowOff>161925</xdr:rowOff>
                  </from>
                  <to>
                    <xdr:col>33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33</xdr:col>
                    <xdr:colOff>28575</xdr:colOff>
                    <xdr:row>70</xdr:row>
                    <xdr:rowOff>171450</xdr:rowOff>
                  </from>
                  <to>
                    <xdr:col>34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33</xdr:col>
                    <xdr:colOff>28575</xdr:colOff>
                    <xdr:row>71</xdr:row>
                    <xdr:rowOff>161925</xdr:rowOff>
                  </from>
                  <to>
                    <xdr:col>34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34</xdr:col>
                    <xdr:colOff>28575</xdr:colOff>
                    <xdr:row>70</xdr:row>
                    <xdr:rowOff>171450</xdr:rowOff>
                  </from>
                  <to>
                    <xdr:col>35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34</xdr:col>
                    <xdr:colOff>28575</xdr:colOff>
                    <xdr:row>71</xdr:row>
                    <xdr:rowOff>161925</xdr:rowOff>
                  </from>
                  <to>
                    <xdr:col>35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35</xdr:col>
                    <xdr:colOff>19050</xdr:colOff>
                    <xdr:row>70</xdr:row>
                    <xdr:rowOff>171450</xdr:rowOff>
                  </from>
                  <to>
                    <xdr:col>36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35</xdr:col>
                    <xdr:colOff>19050</xdr:colOff>
                    <xdr:row>71</xdr:row>
                    <xdr:rowOff>161925</xdr:rowOff>
                  </from>
                  <to>
                    <xdr:col>36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36</xdr:col>
                    <xdr:colOff>19050</xdr:colOff>
                    <xdr:row>70</xdr:row>
                    <xdr:rowOff>171450</xdr:rowOff>
                  </from>
                  <to>
                    <xdr:col>37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36</xdr:col>
                    <xdr:colOff>19050</xdr:colOff>
                    <xdr:row>71</xdr:row>
                    <xdr:rowOff>161925</xdr:rowOff>
                  </from>
                  <to>
                    <xdr:col>37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37</xdr:col>
                    <xdr:colOff>19050</xdr:colOff>
                    <xdr:row>70</xdr:row>
                    <xdr:rowOff>171450</xdr:rowOff>
                  </from>
                  <to>
                    <xdr:col>38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37</xdr:col>
                    <xdr:colOff>19050</xdr:colOff>
                    <xdr:row>71</xdr:row>
                    <xdr:rowOff>161925</xdr:rowOff>
                  </from>
                  <to>
                    <xdr:col>38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42</xdr:col>
                    <xdr:colOff>28575</xdr:colOff>
                    <xdr:row>70</xdr:row>
                    <xdr:rowOff>171450</xdr:rowOff>
                  </from>
                  <to>
                    <xdr:col>43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42</xdr:col>
                    <xdr:colOff>28575</xdr:colOff>
                    <xdr:row>71</xdr:row>
                    <xdr:rowOff>161925</xdr:rowOff>
                  </from>
                  <to>
                    <xdr:col>43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43</xdr:col>
                    <xdr:colOff>28575</xdr:colOff>
                    <xdr:row>70</xdr:row>
                    <xdr:rowOff>171450</xdr:rowOff>
                  </from>
                  <to>
                    <xdr:col>44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43</xdr:col>
                    <xdr:colOff>28575</xdr:colOff>
                    <xdr:row>71</xdr:row>
                    <xdr:rowOff>161925</xdr:rowOff>
                  </from>
                  <to>
                    <xdr:col>44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44</xdr:col>
                    <xdr:colOff>28575</xdr:colOff>
                    <xdr:row>70</xdr:row>
                    <xdr:rowOff>171450</xdr:rowOff>
                  </from>
                  <to>
                    <xdr:col>45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44</xdr:col>
                    <xdr:colOff>28575</xdr:colOff>
                    <xdr:row>71</xdr:row>
                    <xdr:rowOff>161925</xdr:rowOff>
                  </from>
                  <to>
                    <xdr:col>45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45</xdr:col>
                    <xdr:colOff>19050</xdr:colOff>
                    <xdr:row>70</xdr:row>
                    <xdr:rowOff>171450</xdr:rowOff>
                  </from>
                  <to>
                    <xdr:col>46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45</xdr:col>
                    <xdr:colOff>19050</xdr:colOff>
                    <xdr:row>71</xdr:row>
                    <xdr:rowOff>161925</xdr:rowOff>
                  </from>
                  <to>
                    <xdr:col>46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46</xdr:col>
                    <xdr:colOff>19050</xdr:colOff>
                    <xdr:row>70</xdr:row>
                    <xdr:rowOff>171450</xdr:rowOff>
                  </from>
                  <to>
                    <xdr:col>47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46</xdr:col>
                    <xdr:colOff>19050</xdr:colOff>
                    <xdr:row>71</xdr:row>
                    <xdr:rowOff>161925</xdr:rowOff>
                  </from>
                  <to>
                    <xdr:col>47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47</xdr:col>
                    <xdr:colOff>19050</xdr:colOff>
                    <xdr:row>70</xdr:row>
                    <xdr:rowOff>171450</xdr:rowOff>
                  </from>
                  <to>
                    <xdr:col>48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47</xdr:col>
                    <xdr:colOff>19050</xdr:colOff>
                    <xdr:row>71</xdr:row>
                    <xdr:rowOff>161925</xdr:rowOff>
                  </from>
                  <to>
                    <xdr:col>48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4" sqref="E4"/>
    </sheetView>
  </sheetViews>
  <sheetFormatPr defaultColWidth="10.28515625" defaultRowHeight="17.25"/>
  <cols>
    <col min="1" max="16384" width="10.28515625" style="208"/>
  </cols>
  <sheetData/>
  <phoneticPr fontId="3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ScaleOut Huawei</vt:lpstr>
      <vt:lpstr>Sheet1</vt:lpstr>
      <vt:lpstr>'ScaleOut Huawei'!Area_stampa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GALAND</dc:creator>
  <cp:lastModifiedBy>Simone Savino</cp:lastModifiedBy>
  <cp:lastPrinted>2017-10-04T10:04:52Z</cp:lastPrinted>
  <dcterms:created xsi:type="dcterms:W3CDTF">2013-03-20T10:41:31Z</dcterms:created>
  <dcterms:modified xsi:type="dcterms:W3CDTF">2019-01-08T16:23:23Z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1523865047</vt:lpwstr>
  </property>
</Properties>
</file>