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G:\Frank-W\Desktop\"/>
    </mc:Choice>
  </mc:AlternateContent>
  <xr:revisionPtr revIDLastSave="0" documentId="8_{65284BC2-25D4-4011-B6CC-527A2FE1AC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cta-Processore" sheetId="1" r:id="rId1"/>
    <sheet name="Opzioni Libere" sheetId="2" r:id="rId2"/>
  </sheets>
  <definedNames>
    <definedName name="_xlnm.Print_Area" localSheetId="0">'Octa-Processore'!$A$13:$BJ$89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5" i="2"/>
  <c r="G42" i="2" l="1"/>
  <c r="I91" i="1" s="1"/>
  <c r="AW47" i="1"/>
  <c r="AJ47" i="1"/>
  <c r="W47" i="1"/>
  <c r="BH47" i="1"/>
  <c r="BG47" i="1"/>
  <c r="BF47" i="1"/>
  <c r="BE47" i="1"/>
  <c r="BD47" i="1"/>
  <c r="BC47" i="1"/>
  <c r="BB47" i="1"/>
  <c r="BA47" i="1"/>
  <c r="AZ47" i="1"/>
  <c r="AY47" i="1"/>
  <c r="AU47" i="1"/>
  <c r="AT47" i="1"/>
  <c r="AS47" i="1"/>
  <c r="AR47" i="1"/>
  <c r="AQ47" i="1"/>
  <c r="AP47" i="1"/>
  <c r="AO47" i="1"/>
  <c r="AN47" i="1"/>
  <c r="AM47" i="1"/>
  <c r="AL47" i="1"/>
  <c r="AI47" i="1"/>
  <c r="AH47" i="1"/>
  <c r="AG47" i="1"/>
  <c r="AF47" i="1"/>
  <c r="AE47" i="1"/>
  <c r="AD47" i="1"/>
  <c r="AC47" i="1"/>
  <c r="AB47" i="1"/>
  <c r="AA47" i="1"/>
  <c r="Z47" i="1"/>
  <c r="Y47" i="1"/>
  <c r="V47" i="1"/>
  <c r="U47" i="1"/>
  <c r="T47" i="1"/>
  <c r="S47" i="1"/>
  <c r="R47" i="1"/>
  <c r="Q47" i="1"/>
  <c r="P47" i="1"/>
  <c r="O47" i="1"/>
  <c r="N47" i="1"/>
  <c r="M47" i="1"/>
  <c r="L47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W35" i="1"/>
  <c r="V35" i="1"/>
  <c r="U35" i="1"/>
  <c r="T35" i="1"/>
  <c r="S35" i="1"/>
  <c r="R35" i="1"/>
  <c r="Q35" i="1"/>
  <c r="P35" i="1"/>
  <c r="O35" i="1"/>
  <c r="N35" i="1"/>
  <c r="M35" i="1"/>
  <c r="L35" i="1"/>
  <c r="BK46" i="1"/>
  <c r="BK45" i="1"/>
  <c r="AX46" i="1"/>
  <c r="AX45" i="1"/>
  <c r="AK46" i="1"/>
  <c r="AK45" i="1"/>
  <c r="X46" i="1"/>
  <c r="X45" i="1"/>
  <c r="BK40" i="1"/>
  <c r="BK39" i="1"/>
  <c r="AX40" i="1"/>
  <c r="AX39" i="1"/>
  <c r="AK40" i="1"/>
  <c r="AK39" i="1"/>
  <c r="X40" i="1"/>
  <c r="X39" i="1"/>
  <c r="BG49" i="1"/>
  <c r="AT49" i="1"/>
  <c r="AG49" i="1"/>
  <c r="T49" i="1"/>
  <c r="BG31" i="1"/>
  <c r="AT31" i="1"/>
  <c r="AG31" i="1"/>
  <c r="T31" i="1"/>
  <c r="AL24" i="1" l="1"/>
  <c r="AK47" i="1"/>
  <c r="I89" i="1"/>
  <c r="H81" i="1" l="1"/>
  <c r="I81" i="1" l="1"/>
  <c r="H46" i="1"/>
  <c r="AX37" i="1" l="1"/>
  <c r="AP33" i="1" s="1"/>
  <c r="AK37" i="1"/>
  <c r="AC33" i="1" s="1"/>
  <c r="X37" i="1"/>
  <c r="P33" i="1" s="1"/>
  <c r="P32" i="1"/>
  <c r="BC31" i="1"/>
  <c r="AC32" i="1"/>
  <c r="P31" i="1"/>
  <c r="AX43" i="1"/>
  <c r="P34" i="1" l="1"/>
  <c r="AC34" i="1"/>
  <c r="AC31" i="1"/>
  <c r="AP32" i="1"/>
  <c r="AP34" i="1"/>
  <c r="BC32" i="1"/>
  <c r="AP31" i="1"/>
  <c r="BK47" i="1" l="1"/>
  <c r="P49" i="1"/>
  <c r="AC50" i="1"/>
  <c r="AP50" i="1"/>
  <c r="P50" i="1"/>
  <c r="X47" i="1" l="1"/>
  <c r="P51" i="1" s="1"/>
  <c r="AP49" i="1"/>
  <c r="BC51" i="1"/>
  <c r="BC52" i="1"/>
  <c r="AC51" i="1"/>
  <c r="BC49" i="1"/>
  <c r="BC50" i="1"/>
  <c r="AC49" i="1"/>
  <c r="AC52" i="1"/>
  <c r="H87" i="1"/>
  <c r="I87" i="1" s="1"/>
  <c r="H86" i="1"/>
  <c r="I86" i="1" s="1"/>
  <c r="H85" i="1"/>
  <c r="I85" i="1" s="1"/>
  <c r="H84" i="1"/>
  <c r="I84" i="1" s="1"/>
  <c r="H80" i="1"/>
  <c r="H79" i="1"/>
  <c r="H76" i="1"/>
  <c r="I76" i="1" s="1"/>
  <c r="H63" i="1"/>
  <c r="I63" i="1" s="1"/>
  <c r="H60" i="1"/>
  <c r="I60" i="1" s="1"/>
  <c r="H59" i="1"/>
  <c r="I59" i="1" s="1"/>
  <c r="H58" i="1"/>
  <c r="I58" i="1" s="1"/>
  <c r="H64" i="1"/>
  <c r="I64" i="1"/>
  <c r="H65" i="1"/>
  <c r="H66" i="1"/>
  <c r="I66" i="1" s="1"/>
  <c r="H67" i="1"/>
  <c r="I67" i="1"/>
  <c r="H70" i="1"/>
  <c r="I70" i="1"/>
  <c r="H71" i="1"/>
  <c r="I71" i="1" s="1"/>
  <c r="H72" i="1"/>
  <c r="I72" i="1"/>
  <c r="H73" i="1"/>
  <c r="I73" i="1" s="1"/>
  <c r="H74" i="1"/>
  <c r="I74" i="1" s="1"/>
  <c r="H75" i="1"/>
  <c r="I75" i="1" s="1"/>
  <c r="H57" i="1"/>
  <c r="I57" i="1" s="1"/>
  <c r="H56" i="1"/>
  <c r="I56" i="1" s="1"/>
  <c r="H55" i="1"/>
  <c r="I55" i="1" s="1"/>
  <c r="H54" i="1"/>
  <c r="H53" i="1"/>
  <c r="I53" i="1" s="1"/>
  <c r="H50" i="1"/>
  <c r="AL23" i="1" s="1"/>
  <c r="H49" i="1"/>
  <c r="AL21" i="1" s="1"/>
  <c r="E62" i="1" l="1"/>
  <c r="I49" i="1"/>
  <c r="R22" i="1"/>
  <c r="I80" i="1"/>
  <c r="E80" i="1"/>
  <c r="I79" i="1"/>
  <c r="E81" i="1"/>
  <c r="E79" i="1"/>
  <c r="E52" i="1"/>
  <c r="P52" i="1"/>
  <c r="I50" i="1"/>
  <c r="AL20" i="1"/>
  <c r="I65" i="1"/>
  <c r="I54" i="1"/>
  <c r="AL22" i="1" l="1"/>
  <c r="I32" i="1"/>
  <c r="Y41" i="1" l="1"/>
  <c r="E48" i="1"/>
  <c r="AL41" i="1"/>
  <c r="I46" i="1"/>
  <c r="I88" i="1" s="1"/>
  <c r="I90" i="1" s="1"/>
  <c r="AL19" i="1"/>
  <c r="R20" i="1" s="1"/>
  <c r="R21" i="1" s="1"/>
  <c r="AM22" i="1"/>
  <c r="BK37" i="1"/>
  <c r="AM24" i="1"/>
  <c r="J91" i="1" l="1"/>
  <c r="I92" i="1"/>
  <c r="I93" i="1" s="1"/>
  <c r="BC34" i="1"/>
  <c r="BC33" i="1"/>
  <c r="AM20" i="1"/>
  <c r="L41" i="1"/>
  <c r="AY41" i="1"/>
  <c r="AX47" i="1" l="1"/>
  <c r="AP51" i="1" s="1"/>
  <c r="AP52" i="1" l="1"/>
</calcChain>
</file>

<file path=xl/sharedStrings.xml><?xml version="1.0" encoding="utf-8"?>
<sst xmlns="http://schemas.openxmlformats.org/spreadsheetml/2006/main" count="426" uniqueCount="283">
  <si>
    <t>Q.tà</t>
  </si>
  <si>
    <t>SCHEDE DI RETE AGGIUNTIVE</t>
  </si>
  <si>
    <t>OPZIONI EXTRA SERVER</t>
  </si>
  <si>
    <t>SISTEMA OPERATIVO OPZIONALE</t>
  </si>
  <si>
    <t>ESPANSIONE MEMORIA RAM</t>
  </si>
  <si>
    <t>ESTENSIONI DI GARANZIA</t>
  </si>
  <si>
    <t>Amministrazione:</t>
  </si>
  <si>
    <t>N° Identificativo Ordine</t>
  </si>
  <si>
    <t>Data Ordine</t>
  </si>
  <si>
    <t>TOTALE ORDINE ( IVA esclusa)</t>
  </si>
  <si>
    <t>TOTALE ORDINE ( IVA compresa)</t>
  </si>
  <si>
    <t>CodiceProdotto</t>
  </si>
  <si>
    <t>Prezzo</t>
  </si>
  <si>
    <t>Totale per</t>
  </si>
  <si>
    <t>Quantità</t>
  </si>
  <si>
    <t>Convenzione</t>
  </si>
  <si>
    <t>Scegli</t>
  </si>
  <si>
    <t>Telefono</t>
  </si>
  <si>
    <t>email:</t>
  </si>
  <si>
    <t>SERVER BASE</t>
  </si>
  <si>
    <t>Referente Installazione</t>
  </si>
  <si>
    <t>Referente Consegna</t>
  </si>
  <si>
    <t>DISCHI FISSI AGGIUNTIVI</t>
  </si>
  <si>
    <t>32GB</t>
  </si>
  <si>
    <t>64GB</t>
  </si>
  <si>
    <t>SLOT DI MEMORIA</t>
  </si>
  <si>
    <t>SOCKET 3</t>
  </si>
  <si>
    <t>SOCKET 1</t>
  </si>
  <si>
    <t>SOCKET 2</t>
  </si>
  <si>
    <t>SOCKET 4</t>
  </si>
  <si>
    <t>SOCKET 5</t>
  </si>
  <si>
    <t>SOCKET 8</t>
  </si>
  <si>
    <t>SOCKET 6</t>
  </si>
  <si>
    <t>SOCKET 7</t>
  </si>
  <si>
    <t>Moduli RAM 32Gb Acquistati</t>
  </si>
  <si>
    <t>Moduli RAM 64Gb Acquistati</t>
  </si>
  <si>
    <t>Moduli RAM 32Gb Posizionati</t>
  </si>
  <si>
    <t>Moduli RAM 64Gb Posizionati</t>
  </si>
  <si>
    <t>VERIFICHE TECNICHE AUTOMATICHE</t>
  </si>
  <si>
    <t>Indica</t>
  </si>
  <si>
    <t>2) Scegli dove posizionare tutte le CPU aggiuntive acquistate.</t>
  </si>
  <si>
    <t>3) Scegli dove posizionare tutte le RAM aggiutive acquistate.</t>
  </si>
  <si>
    <t>CPU Correttamente selezionate:</t>
  </si>
  <si>
    <t>CPU Acquistate:</t>
  </si>
  <si>
    <t>Descrizione della fornitura:</t>
  </si>
  <si>
    <t>ISTRUZIONI PER L'UTILIZZO DEL CONFIGURATORE</t>
  </si>
  <si>
    <t>SCHEMA TECNICO DELLA CONFIGURAZIONE PRESCELTA</t>
  </si>
  <si>
    <t xml:space="preserve">    Nota: Se si vogliono fare differenti configurazioni bisogna creare diversi files di configurazione.</t>
  </si>
  <si>
    <t>TOTALE COSTO SINGOLO SERVER ( IVA esclusa)</t>
  </si>
  <si>
    <t>Numero SERVER da acquistare</t>
  </si>
  <si>
    <t xml:space="preserve">INDICA IL NUMERO DI SERVER DA ACQUISTARE : </t>
  </si>
  <si>
    <t>(Attenzione al numero di CORE da abbinare alle licenze)</t>
  </si>
  <si>
    <t>ISTRUZIONI PER L'UTILIZZO DELLO SCHEMA TECNICO</t>
  </si>
  <si>
    <t>1) Compilare tutti i campi in GIALLO nella parte "Configuratore".</t>
  </si>
  <si>
    <t>2) E' possibile scegliere il numero dei server da acquistare configurati nel medesimo modo.</t>
  </si>
  <si>
    <r>
      <t xml:space="preserve">1) Attiva ( </t>
    </r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Calibri"/>
        <family val="2"/>
        <scheme val="minor"/>
      </rPr>
      <t xml:space="preserve"> ) o disattiva ( </t>
    </r>
    <r>
      <rPr>
        <sz val="12"/>
        <color theme="1"/>
        <rFont val="Wingdings 2"/>
        <family val="1"/>
        <charset val="2"/>
      </rPr>
      <t>£</t>
    </r>
    <r>
      <rPr>
        <sz val="12"/>
        <color theme="1"/>
        <rFont val="Calibri"/>
        <family val="2"/>
        <scheme val="minor"/>
      </rPr>
      <t xml:space="preserve"> ) le opzioni con il mouse.</t>
    </r>
  </si>
  <si>
    <t>IVA (22%)</t>
  </si>
  <si>
    <t>NOTE TECNICHE PER UNA CORRETTA CONFIGURAZIONE:</t>
  </si>
  <si>
    <t>Lenovo ThinkSystem SR950, Dimensioni 4U</t>
  </si>
  <si>
    <t>Max n° 8 CPU installabili (kit aggiuntivo da 4 CPU)</t>
  </si>
  <si>
    <t>SCHEMA DI CONFIGURAZIONE DEL SERVER</t>
  </si>
  <si>
    <t>ESPANSIONE CPU (unico KIT con n°4 CPU aggiuntive)</t>
  </si>
  <si>
    <t>RIASSUNTO CONFIGURAZIONE</t>
  </si>
  <si>
    <t>n° CPU FISICHE</t>
  </si>
  <si>
    <t>n° CORE</t>
  </si>
  <si>
    <t>Memoria RAM (Gb)</t>
  </si>
  <si>
    <t>Il server supporta 12 DIMM per CPU installata, quindi 48 DIMM nella configurazione base (4 CPU) e fino a 96 con 8 CPU installate</t>
  </si>
  <si>
    <t>* Il numero di HDD/SSD installabili mostrato e' ottenibile solo con le opzioni "free"</t>
  </si>
  <si>
    <t>Vista anteriore del server *</t>
  </si>
  <si>
    <t>Vista posteriore del server *</t>
  </si>
  <si>
    <t>* La totalita' dei PCIe slots mostrati e' ottenibile solo con 8 CPU e tramite le opzioni "free"</t>
  </si>
  <si>
    <t>2) Non puoi mettere RAM dove non c'e' CPU</t>
  </si>
  <si>
    <t>1) Ogni CPU deve avere almeno 2 moduli di ram per funzionare.</t>
  </si>
  <si>
    <t>36 mesi di garanzia on-site</t>
  </si>
  <si>
    <t>Cod. art. convenzione</t>
  </si>
  <si>
    <t>OS-LV</t>
  </si>
  <si>
    <t xml:space="preserve">Distribuzione del sistema operativo di tipo Open Source </t>
  </si>
  <si>
    <t>Per ogni CPU installata sono consigliati almeno 128GB di RAM. E' consigliato avere lo stesso quantitativo di DIMM e RAM per CPU.</t>
  </si>
  <si>
    <t>Per il popolamento della RAM al fine di ottenere migliori prestazioni, vanno seguite delle best practices: chiedere info al call center.</t>
  </si>
  <si>
    <t>n° 8 Slot PCI Express 3.0 liberi</t>
  </si>
  <si>
    <t>(massimo 8 schede TOTALI aggiuntive)</t>
  </si>
  <si>
    <t xml:space="preserve">Unità KVM ROSE-Electronics Italia, monitor 17", tastiera e touch pad mouse </t>
  </si>
  <si>
    <t>Switch KVM 16 porte ROSE-Electronics Italia, con possibilità di gestione da remoto attraverso Ethernet</t>
  </si>
  <si>
    <t>Rack PowerMe per Server Enterprise Lenovo RACK 42U L600*P1000*2000H</t>
  </si>
  <si>
    <t>UPS PowerMe Tipo rack con capacità 6000VA</t>
  </si>
  <si>
    <t>CONVENZIONE CONSIP TECNOLOGIE SERVER 3 - LOTTO 7 - SERVER RACKABLE OCTA-PROCESSORE</t>
  </si>
  <si>
    <t>Il sistema permette di alloggiare fino a 8 dischi. E' possible espandere ulteriormente il numero e il tipo di dischi (SAS, SATA, SSD e NVMe) tramite le opzioni "libere".</t>
  </si>
  <si>
    <t xml:space="preserve">n° 4 Intel® Xeon® Platinum 8260 (24C/48T), 35.75MB L3 Cache, 2.40 GHz </t>
  </si>
  <si>
    <r>
      <rPr>
        <b/>
        <u/>
        <sz val="10"/>
        <color theme="1"/>
        <rFont val="Calibri"/>
        <family val="2"/>
        <scheme val="minor"/>
      </rPr>
      <t>512GB memoria RAM</t>
    </r>
    <r>
      <rPr>
        <sz val="10"/>
        <color theme="1"/>
        <rFont val="Calibri"/>
        <family val="2"/>
        <scheme val="minor"/>
      </rPr>
      <t xml:space="preserve"> (8 moduli da 64GB)</t>
    </r>
  </si>
  <si>
    <t>Il sistema permette di alloggiare fino a 8 CPU. Con 4 CPU la RAM massima e' 3TB, con 8 CPU e' 6TB se si utilizzano le opzioni standard. Con le opzioni "free" si puo' arrivare a 8TB e oltre (cambiando le CPU)</t>
  </si>
  <si>
    <t>RAM installabile: 6TB (con 8 CPU installate)</t>
  </si>
  <si>
    <t>Dischi fissi installati: n° 2 SSD da 960GB RI SAS 12G 2.5"</t>
  </si>
  <si>
    <t>Dischi fissi installabili: n° 8  (n° 6 liberi)</t>
  </si>
  <si>
    <t>Controller RAID ThinkSystem 730-8i 2GB Flash PCIe 12Gb Adapter</t>
  </si>
  <si>
    <t>Livelli RAID supportati: 0, 1, 10, 5, 50, 6, 60</t>
  </si>
  <si>
    <t>Porte di rete: n° 4 1Gb RJ45</t>
  </si>
  <si>
    <t xml:space="preserve">KIT CON n° 4 Intel® Xeon® Platinum 8260 (24C/48T), 35.75MB L3 Cache, 2.40 GHz </t>
  </si>
  <si>
    <t>(massimo 88 moduli aggiuntivi)</t>
  </si>
  <si>
    <t>Modulo da 32GB TruDDR4 2933 MHz</t>
  </si>
  <si>
    <t>Modulo da 64GB TruDDR4 2933 MHz</t>
  </si>
  <si>
    <t>(massimo 6 dischi TOTALI aggiuntivi)</t>
  </si>
  <si>
    <t>ThinkSystem 2.5" 1.8TB 10K SAS 12Gb Hot Swap 512e HDD</t>
  </si>
  <si>
    <t>ThinkSystem 2.5" 900GB 10K SAS 12Gb Hot Swap 512n HDD</t>
  </si>
  <si>
    <t>ThinkSystem 2.5" 300GB 10K SAS 12Gb Hot Swap 512n HDD</t>
  </si>
  <si>
    <t>ThinkSystem 2.5" PM1643a 1.92TB Entry SAS 12Gb Hot Swap SSD</t>
  </si>
  <si>
    <t>7ZT7A00482_S3</t>
  </si>
  <si>
    <t>01CV760_S3</t>
  </si>
  <si>
    <t>EST12_S3</t>
  </si>
  <si>
    <t>EST24_S3</t>
  </si>
  <si>
    <t>RPMM6KLRT_S3</t>
  </si>
  <si>
    <t>RIS1701_S3</t>
  </si>
  <si>
    <t>PMSR426010_S3</t>
  </si>
  <si>
    <t>RIS116-IP_S3</t>
  </si>
  <si>
    <t>SR950_S3</t>
  </si>
  <si>
    <t>4XG7A14941_S3</t>
  </si>
  <si>
    <t>4ZC7A08709_S3</t>
  </si>
  <si>
    <t>4ZC7A08710_S3</t>
  </si>
  <si>
    <t>7XB7A00028_S3</t>
  </si>
  <si>
    <t>7XB7A00026_S3</t>
  </si>
  <si>
    <t>7XB7A00024_S3</t>
  </si>
  <si>
    <t>4XB7A38176_S3</t>
  </si>
  <si>
    <t>4XB7A17063_S3</t>
  </si>
  <si>
    <t>ThinkSystem 2.5" PM1645a 1.6TB Mainstream SAS 12Gb Hot Swap SSD</t>
  </si>
  <si>
    <t>4XB7A38175_S3</t>
  </si>
  <si>
    <t>4XB7A17062_S3</t>
  </si>
  <si>
    <t>ThinkSystem 2.5" PM1645a 800GB Mainstream SAS 12Gb Hot Swap SSD</t>
  </si>
  <si>
    <t>ThinkSystem 2.5" SS530 400GB Performance SAS 12Gb Hot Swap SSD</t>
  </si>
  <si>
    <t>4XB7A10219_S3</t>
  </si>
  <si>
    <t>ThinkSystem 2.5" PM1643a 960GB Entry SAS 12Gb Hot Swap SSD (gli stessi della configurazione base)</t>
  </si>
  <si>
    <t>4XC7A08270_S3</t>
  </si>
  <si>
    <t>Scheda di rete n° 2 porte 10Gb con 2 moduli ottici SFP+, ThinkSystem Marvell QL41232 10/25GbE SFP28 2-Port PCIe Ethernet Adapter</t>
  </si>
  <si>
    <t>Scheda di rete n° 2 porte 25Gb con 2 moduli ottici SFP28, ThinkSystem Marvell QL41232 10/25GbE SFP28 2-Port PCIe Ethernet Adapter</t>
  </si>
  <si>
    <t>4XC7A08228_S3</t>
  </si>
  <si>
    <t>4XC7A08270_25Gb_S3</t>
  </si>
  <si>
    <t>Scheda di rete n° 2 porte 10Gb (CNA) con 2 moduli ottici SFP+,  ThinkSystem QLogic QL41262 10/25GbE SFP28 2-Port PCIe Ethernet Adapter</t>
  </si>
  <si>
    <t>Scheda di rete n° 2 Gigabit RJ45 - ThinkSystem Broadcom 5720 1GbE RJ45 2-Port PCIe Ethernet Adapter</t>
  </si>
  <si>
    <t>Scheda Fiber Channel  n° 2 porte - ThinkSystem QLogic 16Gb Enhanced Gen5 FC Dual-port HBA</t>
  </si>
  <si>
    <t>Windows Server 2019 Standard 2CPU/16Core OEM</t>
  </si>
  <si>
    <t>Windows Server 2019 Datacenter 2CPU/16Core OEM</t>
  </si>
  <si>
    <t>Windows Server 2019 Standard Licenses Pack 2 Core OEM</t>
  </si>
  <si>
    <t>Windows Server 2019 Cal Device OEM</t>
  </si>
  <si>
    <t>Windows Server 2019 Cal User OEM</t>
  </si>
  <si>
    <t>7S050024WW</t>
  </si>
  <si>
    <t>7S050025WW</t>
  </si>
  <si>
    <t>7S050015WW</t>
  </si>
  <si>
    <t>7S05002LWW</t>
  </si>
  <si>
    <t>Windows Server 2019 DataCenter Licenses Pack 2 Core OEM</t>
  </si>
  <si>
    <t>7S05001AWW</t>
  </si>
  <si>
    <t>7S05002NWW</t>
  </si>
  <si>
    <t>SSD/HDD</t>
  </si>
  <si>
    <t>n° 2 SSD da 960GB RI SAS</t>
  </si>
  <si>
    <t>Tramite le opzioni "libere" e' possibile arrivare a 24 HDD/SSD di cui fino a 12 NVMe hot-swap</t>
  </si>
  <si>
    <t>Il sistema base dispone di 9 slot PCIe 3.0 (slots 1-7 e 16-17) liberi: e' possible espandere ulteriormente il numero di slots utilizzabili fino a 14 tramite le opzioni "libere".</t>
  </si>
  <si>
    <t>La configurazione base è formata da 4 CPU, 512 GB di memoria RAM e 2 SSD SAS da 960GB RI: e' possibile installare fino a 8 CPU, 6144GB di memoria RAM e 8 HDD/SSD tramite opzioni "bloccate".</t>
  </si>
  <si>
    <t>Il Server proposto (Lenovo SR950) è un server di fascia "Enterprise" con elevate performance e scalabilita' per ambienti mission critical. Per dettagli https://lenovopress.com/lp1054-thinksystem-sr950-server-xeon-sp-gen-2</t>
  </si>
  <si>
    <t>Per qualsiasi dubbio sull'utilizzo del configuratore e per ottenere informazioni tecniche aggiuntive potete chiamare il nostro Call Center al numero 800.238.424</t>
  </si>
  <si>
    <t>Servizio di Hard Disk retention per 36 mesi</t>
  </si>
  <si>
    <t>Servizio di Hard Disk retention per 60 mesi</t>
  </si>
  <si>
    <t>TS3L7-SRV</t>
  </si>
  <si>
    <t>TS3L7-SR950</t>
  </si>
  <si>
    <t>TS3L7-TS32GB</t>
  </si>
  <si>
    <t>TS3L7-TS64GB</t>
  </si>
  <si>
    <t>TS3L7-TS1GB</t>
  </si>
  <si>
    <t>TS3L7-SFP1</t>
  </si>
  <si>
    <t>TS3L7-SFP3</t>
  </si>
  <si>
    <t>TS3L7-SFP2</t>
  </si>
  <si>
    <t>TS3L7-QL16GB</t>
  </si>
  <si>
    <t>TS3L7-TS1.8TB</t>
  </si>
  <si>
    <t>TS3L7-TS900GB</t>
  </si>
  <si>
    <t>TS3L7-TS300GB</t>
  </si>
  <si>
    <t>TS3L7-TS92TB</t>
  </si>
  <si>
    <t>TS3L7-TS1.6TB</t>
  </si>
  <si>
    <t>TS3L7-TS960GB</t>
  </si>
  <si>
    <t>TS3L7-TS800GB</t>
  </si>
  <si>
    <t>TS3L7-TS400GB</t>
  </si>
  <si>
    <t>TS3L7-WS16CORE</t>
  </si>
  <si>
    <t>TS3L7-WSL</t>
  </si>
  <si>
    <t>TS3L7-WSDR</t>
  </si>
  <si>
    <t>TS3L7-WSL2</t>
  </si>
  <si>
    <t>TS3L7-WSUs</t>
  </si>
  <si>
    <t>TS3L7-WSDev</t>
  </si>
  <si>
    <t>TS3L7-LINUX</t>
  </si>
  <si>
    <t>TS3L7-EG24</t>
  </si>
  <si>
    <t>Estensione di garanzia di 24 mesi (60 mesi totali)</t>
  </si>
  <si>
    <t>TS3L7-HDDR</t>
  </si>
  <si>
    <t>TS3L7-HDDR-60</t>
  </si>
  <si>
    <t>TS3L7-GPMM9</t>
  </si>
  <si>
    <t>TS3L7-KVM</t>
  </si>
  <si>
    <t>TS3L7-KVM16</t>
  </si>
  <si>
    <t>TS3L7-Rack</t>
  </si>
  <si>
    <r>
      <t xml:space="preserve">3) </t>
    </r>
    <r>
      <rPr>
        <b/>
        <u/>
        <sz val="12"/>
        <color theme="1"/>
        <rFont val="Calibri"/>
        <family val="2"/>
        <scheme val="minor"/>
      </rPr>
      <t>Scegli</t>
    </r>
    <r>
      <rPr>
        <sz val="12"/>
        <color theme="1"/>
        <rFont val="Calibri"/>
        <family val="2"/>
        <scheme val="minor"/>
      </rPr>
      <t xml:space="preserve"> dal menu a tendina, o </t>
    </r>
    <r>
      <rPr>
        <b/>
        <u/>
        <sz val="12"/>
        <color theme="1"/>
        <rFont val="Calibri"/>
        <family val="2"/>
        <scheme val="minor"/>
      </rPr>
      <t>indica</t>
    </r>
    <r>
      <rPr>
        <sz val="12"/>
        <color theme="1"/>
        <rFont val="Calibri"/>
        <family val="2"/>
        <scheme val="minor"/>
      </rPr>
      <t xml:space="preserve"> la quantità sulle varie opzioni (caselle in GIALLO).</t>
    </r>
  </si>
  <si>
    <t>ITALWARE S.r.l</t>
  </si>
  <si>
    <r>
      <t xml:space="preserve">CONFIGURATORE CONVENZIONE TECNOLOGIE SERVER 3 - LOTTO 7 </t>
    </r>
    <r>
      <rPr>
        <b/>
        <sz val="10"/>
        <color rgb="FFFF0000"/>
        <rFont val="Calibri"/>
        <family val="2"/>
        <scheme val="minor"/>
      </rPr>
      <t>v.0.1</t>
    </r>
    <r>
      <rPr>
        <b/>
        <sz val="14"/>
        <color rgb="FFFF0000"/>
        <rFont val="Calibri"/>
        <family val="2"/>
        <scheme val="minor"/>
      </rPr>
      <t xml:space="preserve">
SERVER RACKABLE OCTA-PROCESSORE</t>
    </r>
  </si>
  <si>
    <t>Note</t>
  </si>
  <si>
    <t>TOTALE COSTO OPZIONI LIBERE (acquistabile per un massimo del 20% del Totale Ordine)</t>
  </si>
  <si>
    <t>Tecnologie Server 3</t>
  </si>
  <si>
    <t>Lotto 7- Server octa-processore - Ulteriori componenti opzionali (20%) - Corrispettivi</t>
  </si>
  <si>
    <t>Denominazione</t>
  </si>
  <si>
    <t>Codice Prodotto</t>
  </si>
  <si>
    <t>C/S*</t>
  </si>
  <si>
    <t>Descrizione</t>
  </si>
  <si>
    <t>Prezzo (IVA ESCLUSA)</t>
  </si>
  <si>
    <t>Processore</t>
  </si>
  <si>
    <t>4XG7A14940</t>
  </si>
  <si>
    <t>C</t>
  </si>
  <si>
    <t>ThinkSystem SR950 Intel Xeon Platinum 8268 24C 205W 2.9GHz Processor Option Kit (UPGRADE 4 PROCESSORI BASE)</t>
  </si>
  <si>
    <t>C/S</t>
  </si>
  <si>
    <t>ThinkSystem SR950 Intel Xeon Platinum 8268 24C 205W 2.9GHz Processor Option Kit (KIT 4 PROCESSORI AGGIUNTIVI)</t>
  </si>
  <si>
    <t>4XG7A14964</t>
  </si>
  <si>
    <t>ThinkSystem SR950 Intel Xeon Platinum 8260L 24C 165W 2.4GHz Processor Option Kit  (UPGRADE 4 PROCESSORI BASE)</t>
  </si>
  <si>
    <t>ThinkSystem SR950 Intel Xeon Platinum 8260L 24C 165W 2.4GHz Processor Option Kit  (KIT 4 PROCESSORI AGGIUNTIVI)</t>
  </si>
  <si>
    <t>Memoria</t>
  </si>
  <si>
    <t>4ZC7A15113</t>
  </si>
  <si>
    <t>ThinkSystem 128GB TruDDR4 2933 MHz (4Rx4 1.2V) 3DS RDIMM</t>
  </si>
  <si>
    <t>4X77A12186</t>
  </si>
  <si>
    <t>ThinkSystem 64GB TruDDR4 Performance+ 2933MHz (2Rx4 1.2V) RDIMM</t>
  </si>
  <si>
    <t>4ZC7A15111</t>
  </si>
  <si>
    <t>ThinkSystem featuring Intel Optane DC 256GB Persistent Memory</t>
  </si>
  <si>
    <t>4ZC7A15112</t>
  </si>
  <si>
    <t>ThinkSystem featuring Intel Optane DC 512GB Persistent Memory</t>
  </si>
  <si>
    <t>Storage</t>
  </si>
  <si>
    <t>7XB7A03966</t>
  </si>
  <si>
    <t>ThinkSystem 2.5" SAS/SATA 2x2 Bay Backplane Kit</t>
  </si>
  <si>
    <t>7XB7A03965</t>
  </si>
  <si>
    <t>ThinkSystem 2.5" SAS/SATA/NVMe 2x2 Bay Backplane Kit</t>
  </si>
  <si>
    <t>7Y37A01093</t>
  </si>
  <si>
    <t>ThinkSystem M.2 with Mirroring Enablement Kit</t>
  </si>
  <si>
    <t>4XB7A17073</t>
  </si>
  <si>
    <t>ThinkSystem M.2 5300 480GB SATA 6Gbps Non-Hot Swap SSD</t>
  </si>
  <si>
    <t>7Y37A01085</t>
  </si>
  <si>
    <t>ThinkSystem RAID 930-16i 4GB Flash PCIe 12Gb Adapter</t>
  </si>
  <si>
    <t>7Y37A01089</t>
  </si>
  <si>
    <t>ThinkSystem 430-16i SAS/SATA HBA</t>
  </si>
  <si>
    <t>4XB7A10230</t>
  </si>
  <si>
    <t>ThinkSystem 2.5" SS530 800GB Performance SAS 12Gb Hot Swap SSD</t>
  </si>
  <si>
    <t>4XB7A10231</t>
  </si>
  <si>
    <t>ThinkSystem 2.5" SS530 1.6TB Performance SAS 12Gb Hot Swap SSD</t>
  </si>
  <si>
    <t>4XB7A17064</t>
  </si>
  <si>
    <t>ThinkSystem 2.5" PM1645a 3.2TB Mainstream SAS 12Gb Hot Swap SSD</t>
  </si>
  <si>
    <t>4XB7A17054</t>
  </si>
  <si>
    <t>ThinkSystem 2.5" PM1643a 3.84TB Entry SAS 12Gb Hot Swap SSD</t>
  </si>
  <si>
    <t>4XB7A17055</t>
  </si>
  <si>
    <t>ThinkSystem 2.5" PM1643a 7.68TB Entry SAS 12Gb Hot Swap SSD</t>
  </si>
  <si>
    <t>4XB7A13637</t>
  </si>
  <si>
    <t>ThinkSystem 2.5" Intel S4610 3.84TB Mainstream SATA 6Gb Hot Swap SSD</t>
  </si>
  <si>
    <t>4XB7A17079</t>
  </si>
  <si>
    <t>ThinkSystem 2.5" 5300 3.84TB Entry SATA 6Gb Hot Swap SSD</t>
  </si>
  <si>
    <t>4XB7A17080</t>
  </si>
  <si>
    <t>ThinkSystem 2.5" 5300 7.68TB Entry SATA 6Gb Hot Swap SSD</t>
  </si>
  <si>
    <t>4XB7A38145</t>
  </si>
  <si>
    <t>ThinkSystem 2.5" 5210 3.84TB Entry SATA 6Gb Hot Swap QLC SSD</t>
  </si>
  <si>
    <t>4XB7A38146</t>
  </si>
  <si>
    <t>ThinkSystem 2.5" 5210 7.68TB Entry SATA 6Gb Hot Swap QLC SSD</t>
  </si>
  <si>
    <t>4XB7A64175</t>
  </si>
  <si>
    <t>ThinkSystem U.3 Kioxia CM6-V 800GB Mainstream NVMe PCIe 4.0 x4 Hot Swap SSD</t>
  </si>
  <si>
    <t>4XB7A17112</t>
  </si>
  <si>
    <t>ThinkSystem U.3 Kioxia CM6-V 1.6TB Mainstream NVMe PCIe 4.0 x4 Hot Swap SSD</t>
  </si>
  <si>
    <t>4XB7A17113</t>
  </si>
  <si>
    <t>ThinkSystem U.3 Kioxia CM6-V 3.2TB Mainstream NVMe PCIe 4.0 x4 Hot Swap SSD</t>
  </si>
  <si>
    <t>4XB7A17114</t>
  </si>
  <si>
    <t>ThinkSystem U.3 Kioxia CM6-V 6.4TB Mainstream NVMe PCIe 4.0 x4 Hot Swap SSD</t>
  </si>
  <si>
    <t>4XB7A17146</t>
  </si>
  <si>
    <t>ThinkSystem U.2 Intel P5500 3.84TB Entry NVMe PCIe 4.0 x4 Hot Swap SSD</t>
  </si>
  <si>
    <t>4XB7A17147</t>
  </si>
  <si>
    <t>ThinkSystem U.2 Intel P5500 7.68TB Entry NVMe PCIe 4.0 x4 Hot Swap SSD</t>
  </si>
  <si>
    <t>7N47A00081</t>
  </si>
  <si>
    <t>ThinkSystem U.2 Intel Optane P4800X 375GB Performance NVMe PCIe 3.0 x4 Hot Swap SSD</t>
  </si>
  <si>
    <t>7N47A00083</t>
  </si>
  <si>
    <t>ThinkSystem U.2 Intel Optane P4800X 750GB Performance NVMe PCIe 3.0 x4 Hot Swap SSD</t>
  </si>
  <si>
    <t>Expansion</t>
  </si>
  <si>
    <t>7XC7A03963</t>
  </si>
  <si>
    <t>ThinkSystem SR950 up to (5) x16 + x16 ML2 PCIe Riser</t>
  </si>
  <si>
    <t>Networking</t>
  </si>
  <si>
    <t>7ZT7A00496</t>
  </si>
  <si>
    <t>ThinkSystem Broadcom 57416 10GBASE-T 2-Port PCIe Ethernet Adapter</t>
  </si>
  <si>
    <t>00MM960</t>
  </si>
  <si>
    <t>Mellanox ConnectX-4 2x100GbE/EDR IB QSFP28 VPI Adapter</t>
  </si>
  <si>
    <t>7G17A03539</t>
  </si>
  <si>
    <t>Lenovo 100GBase-SR4 QSFP28 Transceiver</t>
  </si>
  <si>
    <t>7ZT7A00518</t>
  </si>
  <si>
    <t>ThinkSystem QLogic QLE2742 PCIe 32Gb 2-Port SFP+ Fibre Channel Adapter</t>
  </si>
  <si>
    <r>
      <rPr>
        <b/>
        <i/>
        <sz val="11"/>
        <color theme="1"/>
        <rFont val="Calibri"/>
        <family val="2"/>
        <scheme val="minor"/>
      </rPr>
      <t>(*)</t>
    </r>
    <r>
      <rPr>
        <i/>
        <sz val="11"/>
        <color theme="1"/>
        <rFont val="Calibri"/>
        <family val="2"/>
        <scheme val="minor"/>
      </rPr>
      <t xml:space="preserve"> C = acquistabile solo contestualmente all'apparecchiatura di base; S = acquistabile sia contestualmente che successivamente all'apparecchiatura di base</t>
    </r>
  </si>
  <si>
    <t>Totale Opzioni Libere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</si>
</sst>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"/>
    <numFmt numFmtId="165" formatCode="#,##0.00\ &quot;€&quot;"/>
    <numFmt numFmtId="166" formatCode="0;\-0;&quot;&quot;;"/>
    <numFmt numFmtId="167" formatCode="_-[$€-410]\ * #,##0.00_-;\-[$€-410]\ * #,##0.00_-;_-[$€-410]\ * &quot;-&quot;??_-;_-@_-"/>
    <numFmt numFmtId="168" formatCode="_-* #,##0.00\ [$€-410]_-;\-* #,##0.00\ [$€-410]_-;_-* &quot;-&quot;??\ [$€-410]_-;_-@_-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2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821B4C"/>
      <name val="Calibri"/>
      <family val="2"/>
      <scheme val="minor"/>
    </font>
    <font>
      <b/>
      <sz val="14"/>
      <color rgb="FF534D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534D4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534D4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21B4C"/>
        <bgColor indexed="64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indexed="64"/>
      </top>
      <bottom style="medium">
        <color rgb="FFD9D9D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D9D9D9"/>
      </right>
      <top/>
      <bottom style="medium">
        <color indexed="64"/>
      </bottom>
      <diagonal/>
    </border>
    <border>
      <left style="medium">
        <color indexed="64"/>
      </left>
      <right style="medium">
        <color rgb="FFD9D9D9"/>
      </right>
      <top style="medium">
        <color indexed="64"/>
      </top>
      <bottom style="medium">
        <color rgb="FFD9D9D9"/>
      </bottom>
      <diagonal/>
    </border>
    <border>
      <left style="medium">
        <color indexed="64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indexed="64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0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6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64" fontId="10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0" fillId="3" borderId="3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9" fillId="3" borderId="30" xfId="0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vertical="center"/>
    </xf>
    <xf numFmtId="0" fontId="1" fillId="3" borderId="32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1" fillId="0" borderId="2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10" fillId="0" borderId="2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indent="5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15" fillId="0" borderId="1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4" fillId="7" borderId="18" xfId="0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8" fillId="7" borderId="20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9" fillId="6" borderId="6" xfId="0" applyFont="1" applyFill="1" applyBorder="1" applyAlignment="1" applyProtection="1">
      <alignment horizontal="left" vertical="center"/>
      <protection locked="0"/>
    </xf>
    <xf numFmtId="0" fontId="27" fillId="6" borderId="1" xfId="0" applyFont="1" applyFill="1" applyBorder="1" applyAlignment="1" applyProtection="1">
      <alignment horizontal="left" vertical="center"/>
      <protection locked="0"/>
    </xf>
    <xf numFmtId="0" fontId="28" fillId="6" borderId="1" xfId="0" applyFont="1" applyFill="1" applyBorder="1" applyAlignment="1" applyProtection="1">
      <alignment horizontal="center" vertical="center"/>
      <protection locked="0"/>
    </xf>
    <xf numFmtId="0" fontId="27" fillId="6" borderId="1" xfId="0" applyFont="1" applyFill="1" applyBorder="1" applyAlignment="1" applyProtection="1">
      <alignment vertical="center"/>
      <protection locked="0"/>
    </xf>
    <xf numFmtId="0" fontId="29" fillId="6" borderId="1" xfId="0" applyFont="1" applyFill="1" applyBorder="1" applyAlignment="1" applyProtection="1">
      <alignment horizontal="left" vertical="center"/>
      <protection locked="0"/>
    </xf>
    <xf numFmtId="0" fontId="28" fillId="6" borderId="2" xfId="0" applyFont="1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16" fillId="5" borderId="0" xfId="0" quotePrefix="1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5" borderId="0" xfId="0" quotePrefix="1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7" fillId="6" borderId="3" xfId="0" applyFont="1" applyFill="1" applyBorder="1" applyAlignment="1" applyProtection="1">
      <alignment vertical="center"/>
      <protection locked="0"/>
    </xf>
    <xf numFmtId="166" fontId="28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quotePrefix="1" applyFont="1" applyFill="1" applyAlignment="1" applyProtection="1">
      <alignment vertical="center"/>
      <protection locked="0"/>
    </xf>
    <xf numFmtId="166" fontId="33" fillId="6" borderId="7" xfId="0" applyNumberFormat="1" applyFont="1" applyFill="1" applyBorder="1" applyAlignment="1" applyProtection="1">
      <alignment horizontal="center" vertical="center"/>
      <protection locked="0"/>
    </xf>
    <xf numFmtId="166" fontId="33" fillId="6" borderId="3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166" fontId="0" fillId="4" borderId="26" xfId="0" applyNumberFormat="1" applyFill="1" applyBorder="1" applyAlignment="1" applyProtection="1">
      <alignment horizontal="center" vertical="center"/>
      <protection locked="0"/>
    </xf>
    <xf numFmtId="166" fontId="0" fillId="4" borderId="10" xfId="0" applyNumberFormat="1" applyFill="1" applyBorder="1" applyAlignment="1" applyProtection="1">
      <alignment horizontal="center" vertical="center"/>
      <protection locked="0"/>
    </xf>
    <xf numFmtId="166" fontId="0" fillId="4" borderId="20" xfId="0" applyNumberFormat="1" applyFill="1" applyBorder="1" applyAlignment="1" applyProtection="1">
      <alignment horizontal="center" vertical="center"/>
      <protection locked="0"/>
    </xf>
    <xf numFmtId="166" fontId="0" fillId="4" borderId="27" xfId="0" applyNumberFormat="1" applyFill="1" applyBorder="1" applyAlignment="1" applyProtection="1">
      <alignment horizontal="center" vertical="center"/>
      <protection locked="0"/>
    </xf>
    <xf numFmtId="166" fontId="0" fillId="4" borderId="28" xfId="0" applyNumberFormat="1" applyFill="1" applyBorder="1" applyAlignment="1" applyProtection="1">
      <alignment horizontal="center" vertical="center"/>
      <protection locked="0"/>
    </xf>
    <xf numFmtId="166" fontId="0" fillId="4" borderId="11" xfId="0" applyNumberFormat="1" applyFill="1" applyBorder="1" applyAlignment="1" applyProtection="1">
      <alignment horizontal="center" vertical="center"/>
      <protection locked="0"/>
    </xf>
    <xf numFmtId="166" fontId="0" fillId="4" borderId="22" xfId="0" applyNumberFormat="1" applyFill="1" applyBorder="1" applyAlignment="1" applyProtection="1">
      <alignment horizontal="center" vertical="center"/>
      <protection locked="0"/>
    </xf>
    <xf numFmtId="166" fontId="0" fillId="4" borderId="29" xfId="0" applyNumberForma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166" fontId="0" fillId="4" borderId="21" xfId="0" applyNumberFormat="1" applyFill="1" applyBorder="1" applyAlignment="1" applyProtection="1">
      <alignment horizontal="center" vertical="center"/>
      <protection locked="0"/>
    </xf>
    <xf numFmtId="166" fontId="0" fillId="4" borderId="23" xfId="0" applyNumberFormat="1" applyFill="1" applyBorder="1" applyAlignment="1" applyProtection="1">
      <alignment horizontal="center" vertical="center"/>
      <protection locked="0"/>
    </xf>
    <xf numFmtId="166" fontId="33" fillId="6" borderId="16" xfId="0" applyNumberFormat="1" applyFont="1" applyFill="1" applyBorder="1" applyAlignment="1" applyProtection="1">
      <alignment horizontal="center" vertical="center"/>
      <protection locked="0"/>
    </xf>
    <xf numFmtId="166" fontId="28" fillId="0" borderId="12" xfId="0" applyNumberFormat="1" applyFont="1" applyBorder="1" applyAlignment="1" applyProtection="1">
      <alignment horizontal="center" vertical="center"/>
      <protection locked="0"/>
    </xf>
    <xf numFmtId="166" fontId="33" fillId="6" borderId="17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6" fillId="2" borderId="34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0" fillId="0" borderId="35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left" vertical="center" wrapText="1"/>
    </xf>
    <xf numFmtId="167" fontId="40" fillId="0" borderId="35" xfId="0" applyNumberFormat="1" applyFont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left" vertical="center" wrapText="1"/>
    </xf>
    <xf numFmtId="167" fontId="40" fillId="9" borderId="35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9" fillId="8" borderId="36" xfId="0" applyFont="1" applyFill="1" applyBorder="1" applyAlignment="1">
      <alignment horizontal="center" vertical="center" wrapText="1"/>
    </xf>
    <xf numFmtId="167" fontId="43" fillId="0" borderId="37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8" borderId="38" xfId="0" applyFont="1" applyFill="1" applyBorder="1" applyAlignment="1">
      <alignment horizontal="center" vertical="center" wrapText="1"/>
    </xf>
    <xf numFmtId="0" fontId="39" fillId="8" borderId="39" xfId="0" applyFont="1" applyFill="1" applyBorder="1" applyAlignment="1">
      <alignment horizontal="center" vertical="center" wrapText="1"/>
    </xf>
    <xf numFmtId="0" fontId="39" fillId="8" borderId="2" xfId="0" applyFont="1" applyFill="1" applyBorder="1" applyAlignment="1">
      <alignment horizontal="center" vertical="center" wrapText="1"/>
    </xf>
    <xf numFmtId="0" fontId="40" fillId="0" borderId="40" xfId="0" applyFont="1" applyBorder="1" applyAlignment="1">
      <alignment horizontal="left" vertical="center" wrapText="1"/>
    </xf>
    <xf numFmtId="0" fontId="40" fillId="9" borderId="40" xfId="0" applyFont="1" applyFill="1" applyBorder="1" applyAlignment="1">
      <alignment horizontal="left" vertical="center" wrapText="1"/>
    </xf>
    <xf numFmtId="0" fontId="40" fillId="0" borderId="38" xfId="0" applyFont="1" applyBorder="1" applyAlignment="1">
      <alignment horizontal="left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left" vertical="center" wrapText="1"/>
    </xf>
    <xf numFmtId="167" fontId="40" fillId="0" borderId="42" xfId="0" applyNumberFormat="1" applyFont="1" applyBorder="1" applyAlignment="1">
      <alignment horizontal="center" vertical="center" wrapText="1"/>
    </xf>
    <xf numFmtId="168" fontId="40" fillId="0" borderId="41" xfId="0" applyNumberFormat="1" applyFont="1" applyBorder="1" applyAlignment="1">
      <alignment horizontal="left" vertical="center" wrapText="1"/>
    </xf>
    <xf numFmtId="0" fontId="40" fillId="0" borderId="35" xfId="0" applyFont="1" applyBorder="1" applyAlignment="1" applyProtection="1">
      <alignment horizontal="left" vertical="center" wrapText="1"/>
      <protection locked="0"/>
    </xf>
    <xf numFmtId="0" fontId="40" fillId="9" borderId="35" xfId="0" applyFont="1" applyFill="1" applyBorder="1" applyAlignment="1" applyProtection="1">
      <alignment horizontal="left" vertical="center" wrapText="1"/>
      <protection locked="0"/>
    </xf>
    <xf numFmtId="0" fontId="40" fillId="0" borderId="42" xfId="0" applyFont="1" applyBorder="1" applyAlignment="1" applyProtection="1">
      <alignment horizontal="left" vertical="center" wrapText="1"/>
      <protection locked="0"/>
    </xf>
    <xf numFmtId="1" fontId="11" fillId="0" borderId="0" xfId="0" applyNumberFormat="1" applyFont="1" applyBorder="1" applyAlignment="1">
      <alignment horizontal="left" vertical="center"/>
    </xf>
    <xf numFmtId="0" fontId="35" fillId="7" borderId="18" xfId="0" applyFont="1" applyFill="1" applyBorder="1" applyAlignment="1">
      <alignment horizontal="center" vertical="center"/>
    </xf>
    <xf numFmtId="0" fontId="35" fillId="7" borderId="12" xfId="0" applyFont="1" applyFill="1" applyBorder="1" applyAlignment="1">
      <alignment horizontal="center" vertical="center"/>
    </xf>
    <xf numFmtId="0" fontId="35" fillId="7" borderId="17" xfId="0" applyFont="1" applyFill="1" applyBorder="1" applyAlignment="1">
      <alignment horizontal="center" vertical="center"/>
    </xf>
    <xf numFmtId="0" fontId="35" fillId="7" borderId="20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5" fillId="7" borderId="22" xfId="0" applyFont="1" applyFill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center"/>
    </xf>
    <xf numFmtId="0" fontId="35" fillId="7" borderId="1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</cellXfs>
  <cellStyles count="1">
    <cellStyle name="Normale" xfId="0" builtinId="0"/>
  </cellStyles>
  <dxfs count="58">
    <dxf>
      <numFmt numFmtId="165" formatCode="#,##0.00\ &quot;€&quot;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L$40" lockText="1" noThreeD="1"/>
</file>

<file path=xl/ctrlProps/ctrlProp10.xml><?xml version="1.0" encoding="utf-8"?>
<formControlPr xmlns="http://schemas.microsoft.com/office/spreadsheetml/2009/9/main" objectType="CheckBox" fmlaLink="$P$40" lockText="1" noThreeD="1"/>
</file>

<file path=xl/ctrlProps/ctrlProp100.xml><?xml version="1.0" encoding="utf-8"?>
<formControlPr xmlns="http://schemas.microsoft.com/office/spreadsheetml/2009/9/main" objectType="CheckBox" fmlaLink="$BD$39" lockText="1" noThreeD="1"/>
</file>

<file path=xl/ctrlProps/ctrlProp101.xml><?xml version="1.0" encoding="utf-8"?>
<formControlPr xmlns="http://schemas.microsoft.com/office/spreadsheetml/2009/9/main" objectType="CheckBox" fmlaLink="$BD$40" lockText="1" noThreeD="1"/>
</file>

<file path=xl/ctrlProps/ctrlProp102.xml><?xml version="1.0" encoding="utf-8"?>
<formControlPr xmlns="http://schemas.microsoft.com/office/spreadsheetml/2009/9/main" objectType="CheckBox" fmlaLink="$BE$39" lockText="1" noThreeD="1"/>
</file>

<file path=xl/ctrlProps/ctrlProp103.xml><?xml version="1.0" encoding="utf-8"?>
<formControlPr xmlns="http://schemas.microsoft.com/office/spreadsheetml/2009/9/main" objectType="CheckBox" fmlaLink="$BE$40" lockText="1" noThreeD="1"/>
</file>

<file path=xl/ctrlProps/ctrlProp104.xml><?xml version="1.0" encoding="utf-8"?>
<formControlPr xmlns="http://schemas.microsoft.com/office/spreadsheetml/2009/9/main" objectType="CheckBox" fmlaLink="$BF$39" lockText="1" noThreeD="1"/>
</file>

<file path=xl/ctrlProps/ctrlProp105.xml><?xml version="1.0" encoding="utf-8"?>
<formControlPr xmlns="http://schemas.microsoft.com/office/spreadsheetml/2009/9/main" objectType="CheckBox" fmlaLink="$BF$40" lockText="1" noThreeD="1"/>
</file>

<file path=xl/ctrlProps/ctrlProp106.xml><?xml version="1.0" encoding="utf-8"?>
<formControlPr xmlns="http://schemas.microsoft.com/office/spreadsheetml/2009/9/main" objectType="CheckBox" fmlaLink="$AL$46" lockText="1" noThreeD="1"/>
</file>

<file path=xl/ctrlProps/ctrlProp107.xml><?xml version="1.0" encoding="utf-8"?>
<formControlPr xmlns="http://schemas.microsoft.com/office/spreadsheetml/2009/9/main" objectType="CheckBox" fmlaLink="$AL$45" lockText="1" noThreeD="1"/>
</file>

<file path=xl/ctrlProps/ctrlProp108.xml><?xml version="1.0" encoding="utf-8"?>
<formControlPr xmlns="http://schemas.microsoft.com/office/spreadsheetml/2009/9/main" objectType="CheckBox" fmlaLink="$AM$45" lockText="1" noThreeD="1"/>
</file>

<file path=xl/ctrlProps/ctrlProp109.xml><?xml version="1.0" encoding="utf-8"?>
<formControlPr xmlns="http://schemas.microsoft.com/office/spreadsheetml/2009/9/main" objectType="CheckBox" fmlaLink="$AM$46" lockText="1" noThreeD="1"/>
</file>

<file path=xl/ctrlProps/ctrlProp11.xml><?xml version="1.0" encoding="utf-8"?>
<formControlPr xmlns="http://schemas.microsoft.com/office/spreadsheetml/2009/9/main" objectType="CheckBox" fmlaLink="$Q$39" lockText="1" noThreeD="1"/>
</file>

<file path=xl/ctrlProps/ctrlProp110.xml><?xml version="1.0" encoding="utf-8"?>
<formControlPr xmlns="http://schemas.microsoft.com/office/spreadsheetml/2009/9/main" objectType="CheckBox" fmlaLink="$AN$45" lockText="1" noThreeD="1"/>
</file>

<file path=xl/ctrlProps/ctrlProp111.xml><?xml version="1.0" encoding="utf-8"?>
<formControlPr xmlns="http://schemas.microsoft.com/office/spreadsheetml/2009/9/main" objectType="CheckBox" fmlaLink="$AN$46" lockText="1" noThreeD="1"/>
</file>

<file path=xl/ctrlProps/ctrlProp112.xml><?xml version="1.0" encoding="utf-8"?>
<formControlPr xmlns="http://schemas.microsoft.com/office/spreadsheetml/2009/9/main" objectType="CheckBox" fmlaLink="$AO$45" lockText="1" noThreeD="1"/>
</file>

<file path=xl/ctrlProps/ctrlProp113.xml><?xml version="1.0" encoding="utf-8"?>
<formControlPr xmlns="http://schemas.microsoft.com/office/spreadsheetml/2009/9/main" objectType="CheckBox" fmlaLink="$AO$46" lockText="1" noThreeD="1"/>
</file>

<file path=xl/ctrlProps/ctrlProp114.xml><?xml version="1.0" encoding="utf-8"?>
<formControlPr xmlns="http://schemas.microsoft.com/office/spreadsheetml/2009/9/main" objectType="CheckBox" fmlaLink="$AP$45" lockText="1" noThreeD="1"/>
</file>

<file path=xl/ctrlProps/ctrlProp115.xml><?xml version="1.0" encoding="utf-8"?>
<formControlPr xmlns="http://schemas.microsoft.com/office/spreadsheetml/2009/9/main" objectType="CheckBox" fmlaLink="$AP$46" lockText="1" noThreeD="1"/>
</file>

<file path=xl/ctrlProps/ctrlProp116.xml><?xml version="1.0" encoding="utf-8"?>
<formControlPr xmlns="http://schemas.microsoft.com/office/spreadsheetml/2009/9/main" objectType="CheckBox" fmlaLink="$AQ$45" lockText="1" noThreeD="1"/>
</file>

<file path=xl/ctrlProps/ctrlProp117.xml><?xml version="1.0" encoding="utf-8"?>
<formControlPr xmlns="http://schemas.microsoft.com/office/spreadsheetml/2009/9/main" objectType="CheckBox" fmlaLink="$AQ$46" lockText="1" noThreeD="1"/>
</file>

<file path=xl/ctrlProps/ctrlProp118.xml><?xml version="1.0" encoding="utf-8"?>
<formControlPr xmlns="http://schemas.microsoft.com/office/spreadsheetml/2009/9/main" objectType="CheckBox" fmlaLink="$AR$45" lockText="1" noThreeD="1"/>
</file>

<file path=xl/ctrlProps/ctrlProp119.xml><?xml version="1.0" encoding="utf-8"?>
<formControlPr xmlns="http://schemas.microsoft.com/office/spreadsheetml/2009/9/main" objectType="CheckBox" fmlaLink="$AR$46" lockText="1" noThreeD="1"/>
</file>

<file path=xl/ctrlProps/ctrlProp12.xml><?xml version="1.0" encoding="utf-8"?>
<formControlPr xmlns="http://schemas.microsoft.com/office/spreadsheetml/2009/9/main" objectType="CheckBox" fmlaLink="$Q$40" lockText="1" noThreeD="1"/>
</file>

<file path=xl/ctrlProps/ctrlProp120.xml><?xml version="1.0" encoding="utf-8"?>
<formControlPr xmlns="http://schemas.microsoft.com/office/spreadsheetml/2009/9/main" objectType="CheckBox" fmlaLink="$AS$45" lockText="1" noThreeD="1"/>
</file>

<file path=xl/ctrlProps/ctrlProp121.xml><?xml version="1.0" encoding="utf-8"?>
<formControlPr xmlns="http://schemas.microsoft.com/office/spreadsheetml/2009/9/main" objectType="CheckBox" fmlaLink="$AS$46" lockText="1" noThreeD="1"/>
</file>

<file path=xl/ctrlProps/ctrlProp122.xml><?xml version="1.0" encoding="utf-8"?>
<formControlPr xmlns="http://schemas.microsoft.com/office/spreadsheetml/2009/9/main" objectType="CheckBox" fmlaLink="$AY$46" lockText="1" noThreeD="1"/>
</file>

<file path=xl/ctrlProps/ctrlProp123.xml><?xml version="1.0" encoding="utf-8"?>
<formControlPr xmlns="http://schemas.microsoft.com/office/spreadsheetml/2009/9/main" objectType="CheckBox" fmlaLink="$AY$45" lockText="1" noThreeD="1"/>
</file>

<file path=xl/ctrlProps/ctrlProp124.xml><?xml version="1.0" encoding="utf-8"?>
<formControlPr xmlns="http://schemas.microsoft.com/office/spreadsheetml/2009/9/main" objectType="CheckBox" fmlaLink="$AZ$45" lockText="1" noThreeD="1"/>
</file>

<file path=xl/ctrlProps/ctrlProp125.xml><?xml version="1.0" encoding="utf-8"?>
<formControlPr xmlns="http://schemas.microsoft.com/office/spreadsheetml/2009/9/main" objectType="CheckBox" fmlaLink="$AZ$46" lockText="1" noThreeD="1"/>
</file>

<file path=xl/ctrlProps/ctrlProp126.xml><?xml version="1.0" encoding="utf-8"?>
<formControlPr xmlns="http://schemas.microsoft.com/office/spreadsheetml/2009/9/main" objectType="CheckBox" fmlaLink="$BA$45" lockText="1" noThreeD="1"/>
</file>

<file path=xl/ctrlProps/ctrlProp127.xml><?xml version="1.0" encoding="utf-8"?>
<formControlPr xmlns="http://schemas.microsoft.com/office/spreadsheetml/2009/9/main" objectType="CheckBox" fmlaLink="$BA$46" lockText="1" noThreeD="1"/>
</file>

<file path=xl/ctrlProps/ctrlProp128.xml><?xml version="1.0" encoding="utf-8"?>
<formControlPr xmlns="http://schemas.microsoft.com/office/spreadsheetml/2009/9/main" objectType="CheckBox" fmlaLink="$BB$45" lockText="1" noThreeD="1"/>
</file>

<file path=xl/ctrlProps/ctrlProp129.xml><?xml version="1.0" encoding="utf-8"?>
<formControlPr xmlns="http://schemas.microsoft.com/office/spreadsheetml/2009/9/main" objectType="CheckBox" fmlaLink="$BB$46" lockText="1" noThreeD="1"/>
</file>

<file path=xl/ctrlProps/ctrlProp13.xml><?xml version="1.0" encoding="utf-8"?>
<formControlPr xmlns="http://schemas.microsoft.com/office/spreadsheetml/2009/9/main" objectType="CheckBox" fmlaLink="$R$39" lockText="1" noThreeD="1"/>
</file>

<file path=xl/ctrlProps/ctrlProp130.xml><?xml version="1.0" encoding="utf-8"?>
<formControlPr xmlns="http://schemas.microsoft.com/office/spreadsheetml/2009/9/main" objectType="CheckBox" fmlaLink="$BC$45" lockText="1" noThreeD="1"/>
</file>

<file path=xl/ctrlProps/ctrlProp131.xml><?xml version="1.0" encoding="utf-8"?>
<formControlPr xmlns="http://schemas.microsoft.com/office/spreadsheetml/2009/9/main" objectType="CheckBox" fmlaLink="$BC$46" lockText="1" noThreeD="1"/>
</file>

<file path=xl/ctrlProps/ctrlProp132.xml><?xml version="1.0" encoding="utf-8"?>
<formControlPr xmlns="http://schemas.microsoft.com/office/spreadsheetml/2009/9/main" objectType="CheckBox" fmlaLink="$BD$45" lockText="1" noThreeD="1"/>
</file>

<file path=xl/ctrlProps/ctrlProp133.xml><?xml version="1.0" encoding="utf-8"?>
<formControlPr xmlns="http://schemas.microsoft.com/office/spreadsheetml/2009/9/main" objectType="CheckBox" fmlaLink="$BD$46" lockText="1" noThreeD="1"/>
</file>

<file path=xl/ctrlProps/ctrlProp134.xml><?xml version="1.0" encoding="utf-8"?>
<formControlPr xmlns="http://schemas.microsoft.com/office/spreadsheetml/2009/9/main" objectType="CheckBox" fmlaLink="$BE$45" lockText="1" noThreeD="1"/>
</file>

<file path=xl/ctrlProps/ctrlProp135.xml><?xml version="1.0" encoding="utf-8"?>
<formControlPr xmlns="http://schemas.microsoft.com/office/spreadsheetml/2009/9/main" objectType="CheckBox" fmlaLink="$BE$46" lockText="1" noThreeD="1"/>
</file>

<file path=xl/ctrlProps/ctrlProp136.xml><?xml version="1.0" encoding="utf-8"?>
<formControlPr xmlns="http://schemas.microsoft.com/office/spreadsheetml/2009/9/main" objectType="CheckBox" fmlaLink="$BF$45" lockText="1" noThreeD="1"/>
</file>

<file path=xl/ctrlProps/ctrlProp137.xml><?xml version="1.0" encoding="utf-8"?>
<formControlPr xmlns="http://schemas.microsoft.com/office/spreadsheetml/2009/9/main" objectType="CheckBox" fmlaLink="$BF$46" lockText="1" noThreeD="1"/>
</file>

<file path=xl/ctrlProps/ctrlProp138.xml><?xml version="1.0" encoding="utf-8"?>
<formControlPr xmlns="http://schemas.microsoft.com/office/spreadsheetml/2009/9/main" objectType="CheckBox" fmlaLink="$T$39" lockText="1" noThreeD="1"/>
</file>

<file path=xl/ctrlProps/ctrlProp139.xml><?xml version="1.0" encoding="utf-8"?>
<formControlPr xmlns="http://schemas.microsoft.com/office/spreadsheetml/2009/9/main" objectType="CheckBox" fmlaLink="$T$40" lockText="1" noThreeD="1"/>
</file>

<file path=xl/ctrlProps/ctrlProp14.xml><?xml version="1.0" encoding="utf-8"?>
<formControlPr xmlns="http://schemas.microsoft.com/office/spreadsheetml/2009/9/main" objectType="CheckBox" fmlaLink="$R$40" lockText="1" noThreeD="1"/>
</file>

<file path=xl/ctrlProps/ctrlProp140.xml><?xml version="1.0" encoding="utf-8"?>
<formControlPr xmlns="http://schemas.microsoft.com/office/spreadsheetml/2009/9/main" objectType="CheckBox" fmlaLink="$U$39" lockText="1" noThreeD="1"/>
</file>

<file path=xl/ctrlProps/ctrlProp141.xml><?xml version="1.0" encoding="utf-8"?>
<formControlPr xmlns="http://schemas.microsoft.com/office/spreadsheetml/2009/9/main" objectType="CheckBox" fmlaLink="$U$40" lockText="1" noThreeD="1"/>
</file>

<file path=xl/ctrlProps/ctrlProp142.xml><?xml version="1.0" encoding="utf-8"?>
<formControlPr xmlns="http://schemas.microsoft.com/office/spreadsheetml/2009/9/main" objectType="CheckBox" fmlaLink="$V$39" lockText="1" noThreeD="1"/>
</file>

<file path=xl/ctrlProps/ctrlProp143.xml><?xml version="1.0" encoding="utf-8"?>
<formControlPr xmlns="http://schemas.microsoft.com/office/spreadsheetml/2009/9/main" objectType="CheckBox" fmlaLink="$V$40" lockText="1" noThreeD="1"/>
</file>

<file path=xl/ctrlProps/ctrlProp144.xml><?xml version="1.0" encoding="utf-8"?>
<formControlPr xmlns="http://schemas.microsoft.com/office/spreadsheetml/2009/9/main" objectType="CheckBox" fmlaLink="$W$39" lockText="1" noThreeD="1"/>
</file>

<file path=xl/ctrlProps/ctrlProp145.xml><?xml version="1.0" encoding="utf-8"?>
<formControlPr xmlns="http://schemas.microsoft.com/office/spreadsheetml/2009/9/main" objectType="CheckBox" fmlaLink="$W$40" lockText="1" noThreeD="1"/>
</file>

<file path=xl/ctrlProps/ctrlProp146.xml><?xml version="1.0" encoding="utf-8"?>
<formControlPr xmlns="http://schemas.microsoft.com/office/spreadsheetml/2009/9/main" objectType="CheckBox" fmlaLink="$T$45" lockText="1" noThreeD="1"/>
</file>

<file path=xl/ctrlProps/ctrlProp147.xml><?xml version="1.0" encoding="utf-8"?>
<formControlPr xmlns="http://schemas.microsoft.com/office/spreadsheetml/2009/9/main" objectType="CheckBox" fmlaLink="$T$46" lockText="1" noThreeD="1"/>
</file>

<file path=xl/ctrlProps/ctrlProp148.xml><?xml version="1.0" encoding="utf-8"?>
<formControlPr xmlns="http://schemas.microsoft.com/office/spreadsheetml/2009/9/main" objectType="CheckBox" fmlaLink="$U$45" lockText="1" noThreeD="1"/>
</file>

<file path=xl/ctrlProps/ctrlProp149.xml><?xml version="1.0" encoding="utf-8"?>
<formControlPr xmlns="http://schemas.microsoft.com/office/spreadsheetml/2009/9/main" objectType="CheckBox" fmlaLink="$U$46" lockText="1" noThreeD="1"/>
</file>

<file path=xl/ctrlProps/ctrlProp15.xml><?xml version="1.0" encoding="utf-8"?>
<formControlPr xmlns="http://schemas.microsoft.com/office/spreadsheetml/2009/9/main" objectType="CheckBox" fmlaLink="$S$39" lockText="1" noThreeD="1"/>
</file>

<file path=xl/ctrlProps/ctrlProp150.xml><?xml version="1.0" encoding="utf-8"?>
<formControlPr xmlns="http://schemas.microsoft.com/office/spreadsheetml/2009/9/main" objectType="CheckBox" fmlaLink="$V$45" lockText="1" noThreeD="1"/>
</file>

<file path=xl/ctrlProps/ctrlProp151.xml><?xml version="1.0" encoding="utf-8"?>
<formControlPr xmlns="http://schemas.microsoft.com/office/spreadsheetml/2009/9/main" objectType="CheckBox" fmlaLink="$V$46" lockText="1" noThreeD="1"/>
</file>

<file path=xl/ctrlProps/ctrlProp152.xml><?xml version="1.0" encoding="utf-8"?>
<formControlPr xmlns="http://schemas.microsoft.com/office/spreadsheetml/2009/9/main" objectType="CheckBox" fmlaLink="$AG$39" lockText="1" noThreeD="1"/>
</file>

<file path=xl/ctrlProps/ctrlProp153.xml><?xml version="1.0" encoding="utf-8"?>
<formControlPr xmlns="http://schemas.microsoft.com/office/spreadsheetml/2009/9/main" objectType="CheckBox" fmlaLink="$AG$40" lockText="1" noThreeD="1"/>
</file>

<file path=xl/ctrlProps/ctrlProp154.xml><?xml version="1.0" encoding="utf-8"?>
<formControlPr xmlns="http://schemas.microsoft.com/office/spreadsheetml/2009/9/main" objectType="CheckBox" fmlaLink="$AH$39" lockText="1" noThreeD="1"/>
</file>

<file path=xl/ctrlProps/ctrlProp155.xml><?xml version="1.0" encoding="utf-8"?>
<formControlPr xmlns="http://schemas.microsoft.com/office/spreadsheetml/2009/9/main" objectType="CheckBox" fmlaLink="$AH$40" lockText="1" noThreeD="1"/>
</file>

<file path=xl/ctrlProps/ctrlProp156.xml><?xml version="1.0" encoding="utf-8"?>
<formControlPr xmlns="http://schemas.microsoft.com/office/spreadsheetml/2009/9/main" objectType="CheckBox" fmlaLink="$AI$39" lockText="1" noThreeD="1"/>
</file>

<file path=xl/ctrlProps/ctrlProp157.xml><?xml version="1.0" encoding="utf-8"?>
<formControlPr xmlns="http://schemas.microsoft.com/office/spreadsheetml/2009/9/main" objectType="CheckBox" fmlaLink="$AI$40" lockText="1" noThreeD="1"/>
</file>

<file path=xl/ctrlProps/ctrlProp158.xml><?xml version="1.0" encoding="utf-8"?>
<formControlPr xmlns="http://schemas.microsoft.com/office/spreadsheetml/2009/9/main" objectType="CheckBox" fmlaLink="$AJ$39" lockText="1" noThreeD="1"/>
</file>

<file path=xl/ctrlProps/ctrlProp159.xml><?xml version="1.0" encoding="utf-8"?>
<formControlPr xmlns="http://schemas.microsoft.com/office/spreadsheetml/2009/9/main" objectType="CheckBox" fmlaLink="$AJ$40" lockText="1" noThreeD="1"/>
</file>

<file path=xl/ctrlProps/ctrlProp16.xml><?xml version="1.0" encoding="utf-8"?>
<formControlPr xmlns="http://schemas.microsoft.com/office/spreadsheetml/2009/9/main" objectType="CheckBox" fmlaLink="$S$40" lockText="1" noThreeD="1"/>
</file>

<file path=xl/ctrlProps/ctrlProp160.xml><?xml version="1.0" encoding="utf-8"?>
<formControlPr xmlns="http://schemas.microsoft.com/office/spreadsheetml/2009/9/main" objectType="CheckBox" fmlaLink="$AG$45" lockText="1" noThreeD="1"/>
</file>

<file path=xl/ctrlProps/ctrlProp161.xml><?xml version="1.0" encoding="utf-8"?>
<formControlPr xmlns="http://schemas.microsoft.com/office/spreadsheetml/2009/9/main" objectType="CheckBox" fmlaLink="$AG$46" lockText="1" noThreeD="1"/>
</file>

<file path=xl/ctrlProps/ctrlProp162.xml><?xml version="1.0" encoding="utf-8"?>
<formControlPr xmlns="http://schemas.microsoft.com/office/spreadsheetml/2009/9/main" objectType="CheckBox" fmlaLink="$AH$45" lockText="1" noThreeD="1"/>
</file>

<file path=xl/ctrlProps/ctrlProp163.xml><?xml version="1.0" encoding="utf-8"?>
<formControlPr xmlns="http://schemas.microsoft.com/office/spreadsheetml/2009/9/main" objectType="CheckBox" fmlaLink="$AH$46" lockText="1" noThreeD="1"/>
</file>

<file path=xl/ctrlProps/ctrlProp164.xml><?xml version="1.0" encoding="utf-8"?>
<formControlPr xmlns="http://schemas.microsoft.com/office/spreadsheetml/2009/9/main" objectType="CheckBox" fmlaLink="$AI$45" lockText="1" noThreeD="1"/>
</file>

<file path=xl/ctrlProps/ctrlProp165.xml><?xml version="1.0" encoding="utf-8"?>
<formControlPr xmlns="http://schemas.microsoft.com/office/spreadsheetml/2009/9/main" objectType="CheckBox" fmlaLink="$AI$46" lockText="1" noThreeD="1"/>
</file>

<file path=xl/ctrlProps/ctrlProp166.xml><?xml version="1.0" encoding="utf-8"?>
<formControlPr xmlns="http://schemas.microsoft.com/office/spreadsheetml/2009/9/main" objectType="CheckBox" fmlaLink="$AJ$45" lockText="1" noThreeD="1"/>
</file>

<file path=xl/ctrlProps/ctrlProp167.xml><?xml version="1.0" encoding="utf-8"?>
<formControlPr xmlns="http://schemas.microsoft.com/office/spreadsheetml/2009/9/main" objectType="CheckBox" fmlaLink="$AJ$46" lockText="1" noThreeD="1"/>
</file>

<file path=xl/ctrlProps/ctrlProp168.xml><?xml version="1.0" encoding="utf-8"?>
<formControlPr xmlns="http://schemas.microsoft.com/office/spreadsheetml/2009/9/main" objectType="CheckBox" fmlaLink="$AT$39" lockText="1" noThreeD="1"/>
</file>

<file path=xl/ctrlProps/ctrlProp169.xml><?xml version="1.0" encoding="utf-8"?>
<formControlPr xmlns="http://schemas.microsoft.com/office/spreadsheetml/2009/9/main" objectType="CheckBox" fmlaLink="$AT$40" lockText="1" noThreeD="1"/>
</file>

<file path=xl/ctrlProps/ctrlProp17.xml><?xml version="1.0" encoding="utf-8"?>
<formControlPr xmlns="http://schemas.microsoft.com/office/spreadsheetml/2009/9/main" objectType="CheckBox" checked="Checked" fmlaLink="$L$46" lockText="1" noThreeD="1"/>
</file>

<file path=xl/ctrlProps/ctrlProp170.xml><?xml version="1.0" encoding="utf-8"?>
<formControlPr xmlns="http://schemas.microsoft.com/office/spreadsheetml/2009/9/main" objectType="CheckBox" fmlaLink="$AU$39" lockText="1" noThreeD="1"/>
</file>

<file path=xl/ctrlProps/ctrlProp171.xml><?xml version="1.0" encoding="utf-8"?>
<formControlPr xmlns="http://schemas.microsoft.com/office/spreadsheetml/2009/9/main" objectType="CheckBox" fmlaLink="$AU$40" lockText="1" noThreeD="1"/>
</file>

<file path=xl/ctrlProps/ctrlProp172.xml><?xml version="1.0" encoding="utf-8"?>
<formControlPr xmlns="http://schemas.microsoft.com/office/spreadsheetml/2009/9/main" objectType="CheckBox" fmlaLink="$AV$39" lockText="1" noThreeD="1"/>
</file>

<file path=xl/ctrlProps/ctrlProp173.xml><?xml version="1.0" encoding="utf-8"?>
<formControlPr xmlns="http://schemas.microsoft.com/office/spreadsheetml/2009/9/main" objectType="CheckBox" fmlaLink="$AV$40" lockText="1" noThreeD="1"/>
</file>

<file path=xl/ctrlProps/ctrlProp174.xml><?xml version="1.0" encoding="utf-8"?>
<formControlPr xmlns="http://schemas.microsoft.com/office/spreadsheetml/2009/9/main" objectType="CheckBox" fmlaLink="$AW$39" lockText="1" noThreeD="1"/>
</file>

<file path=xl/ctrlProps/ctrlProp175.xml><?xml version="1.0" encoding="utf-8"?>
<formControlPr xmlns="http://schemas.microsoft.com/office/spreadsheetml/2009/9/main" objectType="CheckBox" fmlaLink="$AW$40" lockText="1" noThreeD="1"/>
</file>

<file path=xl/ctrlProps/ctrlProp176.xml><?xml version="1.0" encoding="utf-8"?>
<formControlPr xmlns="http://schemas.microsoft.com/office/spreadsheetml/2009/9/main" objectType="CheckBox" fmlaLink="$AT$45" lockText="1" noThreeD="1"/>
</file>

<file path=xl/ctrlProps/ctrlProp177.xml><?xml version="1.0" encoding="utf-8"?>
<formControlPr xmlns="http://schemas.microsoft.com/office/spreadsheetml/2009/9/main" objectType="CheckBox" fmlaLink="$AT$46" lockText="1" noThreeD="1"/>
</file>

<file path=xl/ctrlProps/ctrlProp178.xml><?xml version="1.0" encoding="utf-8"?>
<formControlPr xmlns="http://schemas.microsoft.com/office/spreadsheetml/2009/9/main" objectType="CheckBox" fmlaLink="$AU$45" lockText="1" noThreeD="1"/>
</file>

<file path=xl/ctrlProps/ctrlProp179.xml><?xml version="1.0" encoding="utf-8"?>
<formControlPr xmlns="http://schemas.microsoft.com/office/spreadsheetml/2009/9/main" objectType="CheckBox" fmlaLink="$AU$46" lockText="1" noThreeD="1"/>
</file>

<file path=xl/ctrlProps/ctrlProp18.xml><?xml version="1.0" encoding="utf-8"?>
<formControlPr xmlns="http://schemas.microsoft.com/office/spreadsheetml/2009/9/main" objectType="CheckBox" fmlaLink="$L$45" lockText="1" noThreeD="1"/>
</file>

<file path=xl/ctrlProps/ctrlProp180.xml><?xml version="1.0" encoding="utf-8"?>
<formControlPr xmlns="http://schemas.microsoft.com/office/spreadsheetml/2009/9/main" objectType="CheckBox" fmlaLink="$AV$45" lockText="1" noThreeD="1"/>
</file>

<file path=xl/ctrlProps/ctrlProp181.xml><?xml version="1.0" encoding="utf-8"?>
<formControlPr xmlns="http://schemas.microsoft.com/office/spreadsheetml/2009/9/main" objectType="CheckBox" fmlaLink="$AV$46" lockText="1" noThreeD="1"/>
</file>

<file path=xl/ctrlProps/ctrlProp182.xml><?xml version="1.0" encoding="utf-8"?>
<formControlPr xmlns="http://schemas.microsoft.com/office/spreadsheetml/2009/9/main" objectType="CheckBox" fmlaLink="$AW$45" lockText="1" noThreeD="1"/>
</file>

<file path=xl/ctrlProps/ctrlProp183.xml><?xml version="1.0" encoding="utf-8"?>
<formControlPr xmlns="http://schemas.microsoft.com/office/spreadsheetml/2009/9/main" objectType="CheckBox" fmlaLink="$AW$46" lockText="1" noThreeD="1"/>
</file>

<file path=xl/ctrlProps/ctrlProp184.xml><?xml version="1.0" encoding="utf-8"?>
<formControlPr xmlns="http://schemas.microsoft.com/office/spreadsheetml/2009/9/main" objectType="CheckBox" fmlaLink="$BG$39" lockText="1" noThreeD="1"/>
</file>

<file path=xl/ctrlProps/ctrlProp185.xml><?xml version="1.0" encoding="utf-8"?>
<formControlPr xmlns="http://schemas.microsoft.com/office/spreadsheetml/2009/9/main" objectType="CheckBox" fmlaLink="$BG$40" lockText="1" noThreeD="1"/>
</file>

<file path=xl/ctrlProps/ctrlProp186.xml><?xml version="1.0" encoding="utf-8"?>
<formControlPr xmlns="http://schemas.microsoft.com/office/spreadsheetml/2009/9/main" objectType="CheckBox" fmlaLink="$BH$39" lockText="1" noThreeD="1"/>
</file>

<file path=xl/ctrlProps/ctrlProp187.xml><?xml version="1.0" encoding="utf-8"?>
<formControlPr xmlns="http://schemas.microsoft.com/office/spreadsheetml/2009/9/main" objectType="CheckBox" fmlaLink="$BH$40" lockText="1" noThreeD="1"/>
</file>

<file path=xl/ctrlProps/ctrlProp188.xml><?xml version="1.0" encoding="utf-8"?>
<formControlPr xmlns="http://schemas.microsoft.com/office/spreadsheetml/2009/9/main" objectType="CheckBox" fmlaLink="$BI$39" lockText="1" noThreeD="1"/>
</file>

<file path=xl/ctrlProps/ctrlProp189.xml><?xml version="1.0" encoding="utf-8"?>
<formControlPr xmlns="http://schemas.microsoft.com/office/spreadsheetml/2009/9/main" objectType="CheckBox" fmlaLink="$BI$40" lockText="1" noThreeD="1"/>
</file>

<file path=xl/ctrlProps/ctrlProp19.xml><?xml version="1.0" encoding="utf-8"?>
<formControlPr xmlns="http://schemas.microsoft.com/office/spreadsheetml/2009/9/main" objectType="CheckBox" fmlaLink="$M$45" lockText="1" noThreeD="1"/>
</file>

<file path=xl/ctrlProps/ctrlProp190.xml><?xml version="1.0" encoding="utf-8"?>
<formControlPr xmlns="http://schemas.microsoft.com/office/spreadsheetml/2009/9/main" objectType="CheckBox" fmlaLink="$BJ$39" lockText="1" noThreeD="1"/>
</file>

<file path=xl/ctrlProps/ctrlProp191.xml><?xml version="1.0" encoding="utf-8"?>
<formControlPr xmlns="http://schemas.microsoft.com/office/spreadsheetml/2009/9/main" objectType="CheckBox" fmlaLink="$BJ$40" lockText="1" noThreeD="1"/>
</file>

<file path=xl/ctrlProps/ctrlProp192.xml><?xml version="1.0" encoding="utf-8"?>
<formControlPr xmlns="http://schemas.microsoft.com/office/spreadsheetml/2009/9/main" objectType="CheckBox" fmlaLink="$BG$45" lockText="1" noThreeD="1"/>
</file>

<file path=xl/ctrlProps/ctrlProp193.xml><?xml version="1.0" encoding="utf-8"?>
<formControlPr xmlns="http://schemas.microsoft.com/office/spreadsheetml/2009/9/main" objectType="CheckBox" fmlaLink="$BG$46" lockText="1" noThreeD="1"/>
</file>

<file path=xl/ctrlProps/ctrlProp194.xml><?xml version="1.0" encoding="utf-8"?>
<formControlPr xmlns="http://schemas.microsoft.com/office/spreadsheetml/2009/9/main" objectType="CheckBox" fmlaLink="$BH$45" lockText="1" noThreeD="1"/>
</file>

<file path=xl/ctrlProps/ctrlProp195.xml><?xml version="1.0" encoding="utf-8"?>
<formControlPr xmlns="http://schemas.microsoft.com/office/spreadsheetml/2009/9/main" objectType="CheckBox" fmlaLink="$BH$46" lockText="1" noThreeD="1"/>
</file>

<file path=xl/ctrlProps/ctrlProp196.xml><?xml version="1.0" encoding="utf-8"?>
<formControlPr xmlns="http://schemas.microsoft.com/office/spreadsheetml/2009/9/main" objectType="CheckBox" fmlaLink="$BI$45" lockText="1" noThreeD="1"/>
</file>

<file path=xl/ctrlProps/ctrlProp197.xml><?xml version="1.0" encoding="utf-8"?>
<formControlPr xmlns="http://schemas.microsoft.com/office/spreadsheetml/2009/9/main" objectType="CheckBox" fmlaLink="$BI$46" lockText="1" noThreeD="1"/>
</file>

<file path=xl/ctrlProps/ctrlProp198.xml><?xml version="1.0" encoding="utf-8"?>
<formControlPr xmlns="http://schemas.microsoft.com/office/spreadsheetml/2009/9/main" objectType="CheckBox" fmlaLink="$BJ$45" lockText="1" noThreeD="1"/>
</file>

<file path=xl/ctrlProps/ctrlProp199.xml><?xml version="1.0" encoding="utf-8"?>
<formControlPr xmlns="http://schemas.microsoft.com/office/spreadsheetml/2009/9/main" objectType="CheckBox" fmlaLink="$BJ$46" lockText="1" noThreeD="1"/>
</file>

<file path=xl/ctrlProps/ctrlProp2.xml><?xml version="1.0" encoding="utf-8"?>
<formControlPr xmlns="http://schemas.microsoft.com/office/spreadsheetml/2009/9/main" objectType="CheckBox" fmlaLink="$L$39" lockText="1" noThreeD="1"/>
</file>

<file path=xl/ctrlProps/ctrlProp20.xml><?xml version="1.0" encoding="utf-8"?>
<formControlPr xmlns="http://schemas.microsoft.com/office/spreadsheetml/2009/9/main" objectType="CheckBox" checked="Checked" fmlaLink="$M$46" lockText="1" noThreeD="1"/>
</file>

<file path=xl/ctrlProps/ctrlProp200.xml><?xml version="1.0" encoding="utf-8"?>
<formControlPr xmlns="http://schemas.microsoft.com/office/spreadsheetml/2009/9/main" objectType="CheckBox" fmlaLink="$AW$39" lockText="1" noThreeD="1"/>
</file>

<file path=xl/ctrlProps/ctrlProp201.xml><?xml version="1.0" encoding="utf-8"?>
<formControlPr xmlns="http://schemas.microsoft.com/office/spreadsheetml/2009/9/main" objectType="CheckBox" fmlaLink="$W$46" lockText="1" noThreeD="1"/>
</file>

<file path=xl/ctrlProps/ctrlProp202.xml><?xml version="1.0" encoding="utf-8"?>
<formControlPr xmlns="http://schemas.microsoft.com/office/spreadsheetml/2009/9/main" objectType="CheckBox" fmlaLink="$W$40" lockText="1" noThreeD="1"/>
</file>

<file path=xl/ctrlProps/ctrlProp203.xml><?xml version="1.0" encoding="utf-8"?>
<formControlPr xmlns="http://schemas.microsoft.com/office/spreadsheetml/2009/9/main" objectType="CheckBox" fmlaLink="$BJ$46" lockText="1" noThreeD="1"/>
</file>

<file path=xl/ctrlProps/ctrlProp204.xml><?xml version="1.0" encoding="utf-8"?>
<formControlPr xmlns="http://schemas.microsoft.com/office/spreadsheetml/2009/9/main" objectType="CheckBox" fmlaLink="$W$46" lockText="1" noThreeD="1"/>
</file>

<file path=xl/ctrlProps/ctrlProp205.xml><?xml version="1.0" encoding="utf-8"?>
<formControlPr xmlns="http://schemas.microsoft.com/office/spreadsheetml/2009/9/main" objectType="CheckBox" fmlaLink="$W$45" lockText="1" noThreeD="1"/>
</file>

<file path=xl/ctrlProps/ctrlProp21.xml><?xml version="1.0" encoding="utf-8"?>
<formControlPr xmlns="http://schemas.microsoft.com/office/spreadsheetml/2009/9/main" objectType="CheckBox" fmlaLink="$N$45" lockText="1" noThreeD="1"/>
</file>

<file path=xl/ctrlProps/ctrlProp22.xml><?xml version="1.0" encoding="utf-8"?>
<formControlPr xmlns="http://schemas.microsoft.com/office/spreadsheetml/2009/9/main" objectType="CheckBox" fmlaLink="$N$46" lockText="1" noThreeD="1"/>
</file>

<file path=xl/ctrlProps/ctrlProp23.xml><?xml version="1.0" encoding="utf-8"?>
<formControlPr xmlns="http://schemas.microsoft.com/office/spreadsheetml/2009/9/main" objectType="CheckBox" fmlaLink="$O$45" lockText="1" noThreeD="1"/>
</file>

<file path=xl/ctrlProps/ctrlProp24.xml><?xml version="1.0" encoding="utf-8"?>
<formControlPr xmlns="http://schemas.microsoft.com/office/spreadsheetml/2009/9/main" objectType="CheckBox" fmlaLink="$O$46" lockText="1" noThreeD="1"/>
</file>

<file path=xl/ctrlProps/ctrlProp25.xml><?xml version="1.0" encoding="utf-8"?>
<formControlPr xmlns="http://schemas.microsoft.com/office/spreadsheetml/2009/9/main" objectType="CheckBox" fmlaLink="$P$45" lockText="1" noThreeD="1"/>
</file>

<file path=xl/ctrlProps/ctrlProp26.xml><?xml version="1.0" encoding="utf-8"?>
<formControlPr xmlns="http://schemas.microsoft.com/office/spreadsheetml/2009/9/main" objectType="CheckBox" fmlaLink="$P$46" lockText="1" noThreeD="1"/>
</file>

<file path=xl/ctrlProps/ctrlProp27.xml><?xml version="1.0" encoding="utf-8"?>
<formControlPr xmlns="http://schemas.microsoft.com/office/spreadsheetml/2009/9/main" objectType="CheckBox" fmlaLink="$Q$45" lockText="1" noThreeD="1"/>
</file>

<file path=xl/ctrlProps/ctrlProp28.xml><?xml version="1.0" encoding="utf-8"?>
<formControlPr xmlns="http://schemas.microsoft.com/office/spreadsheetml/2009/9/main" objectType="CheckBox" fmlaLink="$Q$46" lockText="1" noThreeD="1"/>
</file>

<file path=xl/ctrlProps/ctrlProp29.xml><?xml version="1.0" encoding="utf-8"?>
<formControlPr xmlns="http://schemas.microsoft.com/office/spreadsheetml/2009/9/main" objectType="CheckBox" fmlaLink="$R$45" lockText="1" noThreeD="1"/>
</file>

<file path=xl/ctrlProps/ctrlProp3.xml><?xml version="1.0" encoding="utf-8"?>
<formControlPr xmlns="http://schemas.microsoft.com/office/spreadsheetml/2009/9/main" objectType="CheckBox" fmlaLink="$M$39" lockText="1" noThreeD="1"/>
</file>

<file path=xl/ctrlProps/ctrlProp30.xml><?xml version="1.0" encoding="utf-8"?>
<formControlPr xmlns="http://schemas.microsoft.com/office/spreadsheetml/2009/9/main" objectType="CheckBox" fmlaLink="$R$46" lockText="1" noThreeD="1"/>
</file>

<file path=xl/ctrlProps/ctrlProp31.xml><?xml version="1.0" encoding="utf-8"?>
<formControlPr xmlns="http://schemas.microsoft.com/office/spreadsheetml/2009/9/main" objectType="CheckBox" fmlaLink="$S$45" lockText="1" noThreeD="1"/>
</file>

<file path=xl/ctrlProps/ctrlProp32.xml><?xml version="1.0" encoding="utf-8"?>
<formControlPr xmlns="http://schemas.microsoft.com/office/spreadsheetml/2009/9/main" objectType="CheckBox" fmlaLink="$S$46" lockText="1" noThreeD="1"/>
</file>

<file path=xl/ctrlProps/ctrlProp33.xml><?xml version="1.0" encoding="utf-8"?>
<formControlPr xmlns="http://schemas.microsoft.com/office/spreadsheetml/2009/9/main" objectType="CheckBox" checked="Checked" fmlaLink="$Y$40" lockText="1" noThreeD="1"/>
</file>

<file path=xl/ctrlProps/ctrlProp34.xml><?xml version="1.0" encoding="utf-8"?>
<formControlPr xmlns="http://schemas.microsoft.com/office/spreadsheetml/2009/9/main" objectType="CheckBox" fmlaLink="$Y$39" lockText="1" noThreeD="1"/>
</file>

<file path=xl/ctrlProps/ctrlProp35.xml><?xml version="1.0" encoding="utf-8"?>
<formControlPr xmlns="http://schemas.microsoft.com/office/spreadsheetml/2009/9/main" objectType="CheckBox" fmlaLink="$Z$39" lockText="1" noThreeD="1"/>
</file>

<file path=xl/ctrlProps/ctrlProp36.xml><?xml version="1.0" encoding="utf-8"?>
<formControlPr xmlns="http://schemas.microsoft.com/office/spreadsheetml/2009/9/main" objectType="CheckBox" checked="Checked" fmlaLink="$Z$40" lockText="1" noThreeD="1"/>
</file>

<file path=xl/ctrlProps/ctrlProp37.xml><?xml version="1.0" encoding="utf-8"?>
<formControlPr xmlns="http://schemas.microsoft.com/office/spreadsheetml/2009/9/main" objectType="CheckBox" fmlaLink="$AA$39" lockText="1" noThreeD="1"/>
</file>

<file path=xl/ctrlProps/ctrlProp38.xml><?xml version="1.0" encoding="utf-8"?>
<formControlPr xmlns="http://schemas.microsoft.com/office/spreadsheetml/2009/9/main" objectType="CheckBox" fmlaLink="$AA$40" lockText="1" noThreeD="1"/>
</file>

<file path=xl/ctrlProps/ctrlProp39.xml><?xml version="1.0" encoding="utf-8"?>
<formControlPr xmlns="http://schemas.microsoft.com/office/spreadsheetml/2009/9/main" objectType="CheckBox" fmlaLink="$AB$39" lockText="1" noThreeD="1"/>
</file>

<file path=xl/ctrlProps/ctrlProp4.xml><?xml version="1.0" encoding="utf-8"?>
<formControlPr xmlns="http://schemas.microsoft.com/office/spreadsheetml/2009/9/main" objectType="CheckBox" checked="Checked" fmlaLink="$M$40" lockText="1" noThreeD="1"/>
</file>

<file path=xl/ctrlProps/ctrlProp40.xml><?xml version="1.0" encoding="utf-8"?>
<formControlPr xmlns="http://schemas.microsoft.com/office/spreadsheetml/2009/9/main" objectType="CheckBox" fmlaLink="$AB$40" lockText="1" noThreeD="1"/>
</file>

<file path=xl/ctrlProps/ctrlProp41.xml><?xml version="1.0" encoding="utf-8"?>
<formControlPr xmlns="http://schemas.microsoft.com/office/spreadsheetml/2009/9/main" objectType="CheckBox" fmlaLink="$AC$39" lockText="1" noThreeD="1"/>
</file>

<file path=xl/ctrlProps/ctrlProp42.xml><?xml version="1.0" encoding="utf-8"?>
<formControlPr xmlns="http://schemas.microsoft.com/office/spreadsheetml/2009/9/main" objectType="CheckBox" fmlaLink="$AC$40" lockText="1" noThreeD="1"/>
</file>

<file path=xl/ctrlProps/ctrlProp43.xml><?xml version="1.0" encoding="utf-8"?>
<formControlPr xmlns="http://schemas.microsoft.com/office/spreadsheetml/2009/9/main" objectType="CheckBox" fmlaLink="$AD$39" lockText="1" noThreeD="1"/>
</file>

<file path=xl/ctrlProps/ctrlProp44.xml><?xml version="1.0" encoding="utf-8"?>
<formControlPr xmlns="http://schemas.microsoft.com/office/spreadsheetml/2009/9/main" objectType="CheckBox" fmlaLink="$AD$40" lockText="1" noThreeD="1"/>
</file>

<file path=xl/ctrlProps/ctrlProp45.xml><?xml version="1.0" encoding="utf-8"?>
<formControlPr xmlns="http://schemas.microsoft.com/office/spreadsheetml/2009/9/main" objectType="CheckBox" fmlaLink="$AE$39" lockText="1" noThreeD="1"/>
</file>

<file path=xl/ctrlProps/ctrlProp46.xml><?xml version="1.0" encoding="utf-8"?>
<formControlPr xmlns="http://schemas.microsoft.com/office/spreadsheetml/2009/9/main" objectType="CheckBox" fmlaLink="$AE$40" lockText="1" noThreeD="1"/>
</file>

<file path=xl/ctrlProps/ctrlProp47.xml><?xml version="1.0" encoding="utf-8"?>
<formControlPr xmlns="http://schemas.microsoft.com/office/spreadsheetml/2009/9/main" objectType="CheckBox" fmlaLink="$AF$39" lockText="1" noThreeD="1"/>
</file>

<file path=xl/ctrlProps/ctrlProp48.xml><?xml version="1.0" encoding="utf-8"?>
<formControlPr xmlns="http://schemas.microsoft.com/office/spreadsheetml/2009/9/main" objectType="CheckBox" fmlaLink="$AF$40" lockText="1" noThreeD="1"/>
</file>

<file path=xl/ctrlProps/ctrlProp49.xml><?xml version="1.0" encoding="utf-8"?>
<formControlPr xmlns="http://schemas.microsoft.com/office/spreadsheetml/2009/9/main" objectType="CheckBox" checked="Checked" fmlaLink="$Y$46" lockText="1" noThreeD="1"/>
</file>

<file path=xl/ctrlProps/ctrlProp5.xml><?xml version="1.0" encoding="utf-8"?>
<formControlPr xmlns="http://schemas.microsoft.com/office/spreadsheetml/2009/9/main" objectType="CheckBox" fmlaLink="$N$39" lockText="1" noThreeD="1"/>
</file>

<file path=xl/ctrlProps/ctrlProp50.xml><?xml version="1.0" encoding="utf-8"?>
<formControlPr xmlns="http://schemas.microsoft.com/office/spreadsheetml/2009/9/main" objectType="CheckBox" fmlaLink="$Y$45" lockText="1" noThreeD="1"/>
</file>

<file path=xl/ctrlProps/ctrlProp51.xml><?xml version="1.0" encoding="utf-8"?>
<formControlPr xmlns="http://schemas.microsoft.com/office/spreadsheetml/2009/9/main" objectType="CheckBox" fmlaLink="$Z$45" lockText="1" noThreeD="1"/>
</file>

<file path=xl/ctrlProps/ctrlProp52.xml><?xml version="1.0" encoding="utf-8"?>
<formControlPr xmlns="http://schemas.microsoft.com/office/spreadsheetml/2009/9/main" objectType="CheckBox" checked="Checked" fmlaLink="$Z$46" lockText="1" noThreeD="1"/>
</file>

<file path=xl/ctrlProps/ctrlProp53.xml><?xml version="1.0" encoding="utf-8"?>
<formControlPr xmlns="http://schemas.microsoft.com/office/spreadsheetml/2009/9/main" objectType="CheckBox" fmlaLink="$AA$45" lockText="1" noThreeD="1"/>
</file>

<file path=xl/ctrlProps/ctrlProp54.xml><?xml version="1.0" encoding="utf-8"?>
<formControlPr xmlns="http://schemas.microsoft.com/office/spreadsheetml/2009/9/main" objectType="CheckBox" fmlaLink="$AA$46" lockText="1" noThreeD="1"/>
</file>

<file path=xl/ctrlProps/ctrlProp55.xml><?xml version="1.0" encoding="utf-8"?>
<formControlPr xmlns="http://schemas.microsoft.com/office/spreadsheetml/2009/9/main" objectType="CheckBox" fmlaLink="$AB$45" lockText="1" noThreeD="1"/>
</file>

<file path=xl/ctrlProps/ctrlProp56.xml><?xml version="1.0" encoding="utf-8"?>
<formControlPr xmlns="http://schemas.microsoft.com/office/spreadsheetml/2009/9/main" objectType="CheckBox" fmlaLink="$AB$46" lockText="1" noThreeD="1"/>
</file>

<file path=xl/ctrlProps/ctrlProp57.xml><?xml version="1.0" encoding="utf-8"?>
<formControlPr xmlns="http://schemas.microsoft.com/office/spreadsheetml/2009/9/main" objectType="CheckBox" fmlaLink="$AC$45" lockText="1" noThreeD="1"/>
</file>

<file path=xl/ctrlProps/ctrlProp58.xml><?xml version="1.0" encoding="utf-8"?>
<formControlPr xmlns="http://schemas.microsoft.com/office/spreadsheetml/2009/9/main" objectType="CheckBox" fmlaLink="$AC$46" lockText="1" noThreeD="1"/>
</file>

<file path=xl/ctrlProps/ctrlProp59.xml><?xml version="1.0" encoding="utf-8"?>
<formControlPr xmlns="http://schemas.microsoft.com/office/spreadsheetml/2009/9/main" objectType="CheckBox" fmlaLink="$AD$45" lockText="1" noThreeD="1"/>
</file>

<file path=xl/ctrlProps/ctrlProp6.xml><?xml version="1.0" encoding="utf-8"?>
<formControlPr xmlns="http://schemas.microsoft.com/office/spreadsheetml/2009/9/main" objectType="CheckBox" fmlaLink="$N$40" lockText="1" noThreeD="1"/>
</file>

<file path=xl/ctrlProps/ctrlProp60.xml><?xml version="1.0" encoding="utf-8"?>
<formControlPr xmlns="http://schemas.microsoft.com/office/spreadsheetml/2009/9/main" objectType="CheckBox" fmlaLink="$AD$46" lockText="1" noThreeD="1"/>
</file>

<file path=xl/ctrlProps/ctrlProp61.xml><?xml version="1.0" encoding="utf-8"?>
<formControlPr xmlns="http://schemas.microsoft.com/office/spreadsheetml/2009/9/main" objectType="CheckBox" fmlaLink="$AE$45" lockText="1" noThreeD="1"/>
</file>

<file path=xl/ctrlProps/ctrlProp62.xml><?xml version="1.0" encoding="utf-8"?>
<formControlPr xmlns="http://schemas.microsoft.com/office/spreadsheetml/2009/9/main" objectType="CheckBox" fmlaLink="$AE$46" lockText="1" noThreeD="1"/>
</file>

<file path=xl/ctrlProps/ctrlProp63.xml><?xml version="1.0" encoding="utf-8"?>
<formControlPr xmlns="http://schemas.microsoft.com/office/spreadsheetml/2009/9/main" objectType="CheckBox" fmlaLink="$AF$45" lockText="1" noThreeD="1"/>
</file>

<file path=xl/ctrlProps/ctrlProp64.xml><?xml version="1.0" encoding="utf-8"?>
<formControlPr xmlns="http://schemas.microsoft.com/office/spreadsheetml/2009/9/main" objectType="CheckBox" fmlaLink="$AF$46" lockText="1" noThreeD="1"/>
</file>

<file path=xl/ctrlProps/ctrlProp65.xml><?xml version="1.0" encoding="utf-8"?>
<formControlPr xmlns="http://schemas.microsoft.com/office/spreadsheetml/2009/9/main" objectType="CheckBox" checked="Checked" fmlaLink="$AB$30" lockText="1" noThreeD="1"/>
</file>

<file path=xl/ctrlProps/ctrlProp66.xml><?xml version="1.0" encoding="utf-8"?>
<formControlPr xmlns="http://schemas.microsoft.com/office/spreadsheetml/2009/9/main" objectType="CheckBox" checked="Checked" fmlaLink="$AB$48" lockText="1" noThreeD="1"/>
</file>

<file path=xl/ctrlProps/ctrlProp67.xml><?xml version="1.0" encoding="utf-8"?>
<formControlPr xmlns="http://schemas.microsoft.com/office/spreadsheetml/2009/9/main" objectType="CheckBox" checked="Checked" fmlaLink="$O$30" lockText="1" noThreeD="1"/>
</file>

<file path=xl/ctrlProps/ctrlProp68.xml><?xml version="1.0" encoding="utf-8"?>
<formControlPr xmlns="http://schemas.microsoft.com/office/spreadsheetml/2009/9/main" objectType="CheckBox" fmlaLink="$AO$30" lockText="1" noThreeD="1"/>
</file>

<file path=xl/ctrlProps/ctrlProp69.xml><?xml version="1.0" encoding="utf-8"?>
<formControlPr xmlns="http://schemas.microsoft.com/office/spreadsheetml/2009/9/main" objectType="CheckBox" fmlaLink="$BB$30" lockText="1" noThreeD="1"/>
</file>

<file path=xl/ctrlProps/ctrlProp7.xml><?xml version="1.0" encoding="utf-8"?>
<formControlPr xmlns="http://schemas.microsoft.com/office/spreadsheetml/2009/9/main" objectType="CheckBox" fmlaLink="$O$39" lockText="1" noThreeD="1"/>
</file>

<file path=xl/ctrlProps/ctrlProp70.xml><?xml version="1.0" encoding="utf-8"?>
<formControlPr xmlns="http://schemas.microsoft.com/office/spreadsheetml/2009/9/main" objectType="CheckBox" checked="Checked" fmlaLink="$AB$48" lockText="1" noThreeD="1"/>
</file>

<file path=xl/ctrlProps/ctrlProp71.xml><?xml version="1.0" encoding="utf-8"?>
<formControlPr xmlns="http://schemas.microsoft.com/office/spreadsheetml/2009/9/main" objectType="CheckBox" checked="Checked" fmlaLink="$O$48" lockText="1" noThreeD="1"/>
</file>

<file path=xl/ctrlProps/ctrlProp72.xml><?xml version="1.0" encoding="utf-8"?>
<formControlPr xmlns="http://schemas.microsoft.com/office/spreadsheetml/2009/9/main" objectType="CheckBox" fmlaLink="$AO$48" lockText="1" noThreeD="1"/>
</file>

<file path=xl/ctrlProps/ctrlProp73.xml><?xml version="1.0" encoding="utf-8"?>
<formControlPr xmlns="http://schemas.microsoft.com/office/spreadsheetml/2009/9/main" objectType="CheckBox" fmlaLink="$BB$48" lockText="1" noThreeD="1"/>
</file>

<file path=xl/ctrlProps/ctrlProp74.xml><?xml version="1.0" encoding="utf-8"?>
<formControlPr xmlns="http://schemas.microsoft.com/office/spreadsheetml/2009/9/main" objectType="CheckBox" fmlaLink="$AL$40" lockText="1" noThreeD="1"/>
</file>

<file path=xl/ctrlProps/ctrlProp75.xml><?xml version="1.0" encoding="utf-8"?>
<formControlPr xmlns="http://schemas.microsoft.com/office/spreadsheetml/2009/9/main" objectType="CheckBox" fmlaLink="$AL$39" lockText="1" noThreeD="1"/>
</file>

<file path=xl/ctrlProps/ctrlProp76.xml><?xml version="1.0" encoding="utf-8"?>
<formControlPr xmlns="http://schemas.microsoft.com/office/spreadsheetml/2009/9/main" objectType="CheckBox" fmlaLink="$AM$39" lockText="1" noThreeD="1"/>
</file>

<file path=xl/ctrlProps/ctrlProp77.xml><?xml version="1.0" encoding="utf-8"?>
<formControlPr xmlns="http://schemas.microsoft.com/office/spreadsheetml/2009/9/main" objectType="CheckBox" fmlaLink="$AM$40" lockText="1" noThreeD="1"/>
</file>

<file path=xl/ctrlProps/ctrlProp78.xml><?xml version="1.0" encoding="utf-8"?>
<formControlPr xmlns="http://schemas.microsoft.com/office/spreadsheetml/2009/9/main" objectType="CheckBox" fmlaLink="$AN$39" lockText="1" noThreeD="1"/>
</file>

<file path=xl/ctrlProps/ctrlProp79.xml><?xml version="1.0" encoding="utf-8"?>
<formControlPr xmlns="http://schemas.microsoft.com/office/spreadsheetml/2009/9/main" objectType="CheckBox" fmlaLink="$AN$40" lockText="1" noThreeD="1"/>
</file>

<file path=xl/ctrlProps/ctrlProp8.xml><?xml version="1.0" encoding="utf-8"?>
<formControlPr xmlns="http://schemas.microsoft.com/office/spreadsheetml/2009/9/main" objectType="CheckBox" fmlaLink="$O$40" lockText="1" noThreeD="1"/>
</file>

<file path=xl/ctrlProps/ctrlProp80.xml><?xml version="1.0" encoding="utf-8"?>
<formControlPr xmlns="http://schemas.microsoft.com/office/spreadsheetml/2009/9/main" objectType="CheckBox" fmlaLink="$AO$39" lockText="1" noThreeD="1"/>
</file>

<file path=xl/ctrlProps/ctrlProp81.xml><?xml version="1.0" encoding="utf-8"?>
<formControlPr xmlns="http://schemas.microsoft.com/office/spreadsheetml/2009/9/main" objectType="CheckBox" fmlaLink="$AO$40" lockText="1" noThreeD="1"/>
</file>

<file path=xl/ctrlProps/ctrlProp82.xml><?xml version="1.0" encoding="utf-8"?>
<formControlPr xmlns="http://schemas.microsoft.com/office/spreadsheetml/2009/9/main" objectType="CheckBox" fmlaLink="$AP$39" lockText="1" noThreeD="1"/>
</file>

<file path=xl/ctrlProps/ctrlProp83.xml><?xml version="1.0" encoding="utf-8"?>
<formControlPr xmlns="http://schemas.microsoft.com/office/spreadsheetml/2009/9/main" objectType="CheckBox" fmlaLink="$AP$40" lockText="1" noThreeD="1"/>
</file>

<file path=xl/ctrlProps/ctrlProp84.xml><?xml version="1.0" encoding="utf-8"?>
<formControlPr xmlns="http://schemas.microsoft.com/office/spreadsheetml/2009/9/main" objectType="CheckBox" fmlaLink="$AQ$39" lockText="1" noThreeD="1"/>
</file>

<file path=xl/ctrlProps/ctrlProp85.xml><?xml version="1.0" encoding="utf-8"?>
<formControlPr xmlns="http://schemas.microsoft.com/office/spreadsheetml/2009/9/main" objectType="CheckBox" fmlaLink="$AQ$40" lockText="1" noThreeD="1"/>
</file>

<file path=xl/ctrlProps/ctrlProp86.xml><?xml version="1.0" encoding="utf-8"?>
<formControlPr xmlns="http://schemas.microsoft.com/office/spreadsheetml/2009/9/main" objectType="CheckBox" fmlaLink="$AR$39" lockText="1" noThreeD="1"/>
</file>

<file path=xl/ctrlProps/ctrlProp87.xml><?xml version="1.0" encoding="utf-8"?>
<formControlPr xmlns="http://schemas.microsoft.com/office/spreadsheetml/2009/9/main" objectType="CheckBox" fmlaLink="$AR$40" lockText="1" noThreeD="1"/>
</file>

<file path=xl/ctrlProps/ctrlProp88.xml><?xml version="1.0" encoding="utf-8"?>
<formControlPr xmlns="http://schemas.microsoft.com/office/spreadsheetml/2009/9/main" objectType="CheckBox" fmlaLink="$AS$39" lockText="1" noThreeD="1"/>
</file>

<file path=xl/ctrlProps/ctrlProp89.xml><?xml version="1.0" encoding="utf-8"?>
<formControlPr xmlns="http://schemas.microsoft.com/office/spreadsheetml/2009/9/main" objectType="CheckBox" fmlaLink="$AS$40" lockText="1" noThreeD="1"/>
</file>

<file path=xl/ctrlProps/ctrlProp9.xml><?xml version="1.0" encoding="utf-8"?>
<formControlPr xmlns="http://schemas.microsoft.com/office/spreadsheetml/2009/9/main" objectType="CheckBox" fmlaLink="$P$39" lockText="1" noThreeD="1"/>
</file>

<file path=xl/ctrlProps/ctrlProp90.xml><?xml version="1.0" encoding="utf-8"?>
<formControlPr xmlns="http://schemas.microsoft.com/office/spreadsheetml/2009/9/main" objectType="CheckBox" fmlaLink="$AY$40" lockText="1" noThreeD="1"/>
</file>

<file path=xl/ctrlProps/ctrlProp91.xml><?xml version="1.0" encoding="utf-8"?>
<formControlPr xmlns="http://schemas.microsoft.com/office/spreadsheetml/2009/9/main" objectType="CheckBox" fmlaLink="$AY$39" lockText="1" noThreeD="1"/>
</file>

<file path=xl/ctrlProps/ctrlProp92.xml><?xml version="1.0" encoding="utf-8"?>
<formControlPr xmlns="http://schemas.microsoft.com/office/spreadsheetml/2009/9/main" objectType="CheckBox" fmlaLink="$AZ$39" lockText="1" noThreeD="1"/>
</file>

<file path=xl/ctrlProps/ctrlProp93.xml><?xml version="1.0" encoding="utf-8"?>
<formControlPr xmlns="http://schemas.microsoft.com/office/spreadsheetml/2009/9/main" objectType="CheckBox" fmlaLink="$AZ$40" lockText="1" noThreeD="1"/>
</file>

<file path=xl/ctrlProps/ctrlProp94.xml><?xml version="1.0" encoding="utf-8"?>
<formControlPr xmlns="http://schemas.microsoft.com/office/spreadsheetml/2009/9/main" objectType="CheckBox" fmlaLink="$BA$39" lockText="1" noThreeD="1"/>
</file>

<file path=xl/ctrlProps/ctrlProp95.xml><?xml version="1.0" encoding="utf-8"?>
<formControlPr xmlns="http://schemas.microsoft.com/office/spreadsheetml/2009/9/main" objectType="CheckBox" fmlaLink="$BA$40" lockText="1" noThreeD="1"/>
</file>

<file path=xl/ctrlProps/ctrlProp96.xml><?xml version="1.0" encoding="utf-8"?>
<formControlPr xmlns="http://schemas.microsoft.com/office/spreadsheetml/2009/9/main" objectType="CheckBox" fmlaLink="$BB$39" lockText="1" noThreeD="1"/>
</file>

<file path=xl/ctrlProps/ctrlProp97.xml><?xml version="1.0" encoding="utf-8"?>
<formControlPr xmlns="http://schemas.microsoft.com/office/spreadsheetml/2009/9/main" objectType="CheckBox" fmlaLink="$BB$40" lockText="1" noThreeD="1"/>
</file>

<file path=xl/ctrlProps/ctrlProp98.xml><?xml version="1.0" encoding="utf-8"?>
<formControlPr xmlns="http://schemas.microsoft.com/office/spreadsheetml/2009/9/main" objectType="CheckBox" fmlaLink="$BC$39" lockText="1" noThreeD="1"/>
</file>

<file path=xl/ctrlProps/ctrlProp99.xml><?xml version="1.0" encoding="utf-8"?>
<formControlPr xmlns="http://schemas.microsoft.com/office/spreadsheetml/2009/9/main" objectType="CheckBox" fmlaLink="$BC$4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23813</xdr:colOff>
      <xdr:row>56</xdr:row>
      <xdr:rowOff>19050</xdr:rowOff>
    </xdr:from>
    <xdr:to>
      <xdr:col>62</xdr:col>
      <xdr:colOff>28575</xdr:colOff>
      <xdr:row>71</xdr:row>
      <xdr:rowOff>6560</xdr:rowOff>
    </xdr:to>
    <xdr:pic>
      <xdr:nvPicPr>
        <xdr:cNvPr id="394" name="Immagine 393" descr="Risultati immagini per lenovo SR95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7238" y="10582275"/>
          <a:ext cx="5043487" cy="2702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161925</xdr:rowOff>
        </xdr:from>
        <xdr:to>
          <xdr:col>12</xdr:col>
          <xdr:colOff>28575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171450</xdr:rowOff>
        </xdr:from>
        <xdr:to>
          <xdr:col>12</xdr:col>
          <xdr:colOff>28575</xdr:colOff>
          <xdr:row>39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161925</xdr:rowOff>
        </xdr:from>
        <xdr:to>
          <xdr:col>13</xdr:col>
          <xdr:colOff>28575</xdr:colOff>
          <xdr:row>39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161925</xdr:rowOff>
        </xdr:from>
        <xdr:to>
          <xdr:col>13</xdr:col>
          <xdr:colOff>28575</xdr:colOff>
          <xdr:row>40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161925</xdr:rowOff>
        </xdr:from>
        <xdr:to>
          <xdr:col>14</xdr:col>
          <xdr:colOff>28575</xdr:colOff>
          <xdr:row>39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161925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161925</xdr:rowOff>
        </xdr:from>
        <xdr:to>
          <xdr:col>15</xdr:col>
          <xdr:colOff>19050</xdr:colOff>
          <xdr:row>39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161925</xdr:rowOff>
        </xdr:from>
        <xdr:to>
          <xdr:col>15</xdr:col>
          <xdr:colOff>19050</xdr:colOff>
          <xdr:row>40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161925</xdr:rowOff>
        </xdr:from>
        <xdr:to>
          <xdr:col>16</xdr:col>
          <xdr:colOff>28575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161925</xdr:rowOff>
        </xdr:from>
        <xdr:to>
          <xdr:col>16</xdr:col>
          <xdr:colOff>28575</xdr:colOff>
          <xdr:row>40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161925</xdr:rowOff>
        </xdr:from>
        <xdr:to>
          <xdr:col>17</xdr:col>
          <xdr:colOff>28575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161925</xdr:rowOff>
        </xdr:from>
        <xdr:to>
          <xdr:col>17</xdr:col>
          <xdr:colOff>28575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161925</xdr:rowOff>
        </xdr:from>
        <xdr:to>
          <xdr:col>18</xdr:col>
          <xdr:colOff>28575</xdr:colOff>
          <xdr:row>39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161925</xdr:rowOff>
        </xdr:from>
        <xdr:to>
          <xdr:col>18</xdr:col>
          <xdr:colOff>28575</xdr:colOff>
          <xdr:row>40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161925</xdr:rowOff>
        </xdr:from>
        <xdr:to>
          <xdr:col>19</xdr:col>
          <xdr:colOff>28575</xdr:colOff>
          <xdr:row>39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38</xdr:row>
          <xdr:rowOff>161925</xdr:rowOff>
        </xdr:from>
        <xdr:to>
          <xdr:col>19</xdr:col>
          <xdr:colOff>19050</xdr:colOff>
          <xdr:row>40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161925</xdr:rowOff>
        </xdr:from>
        <xdr:to>
          <xdr:col>12</xdr:col>
          <xdr:colOff>28575</xdr:colOff>
          <xdr:row>46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171450</xdr:rowOff>
        </xdr:from>
        <xdr:to>
          <xdr:col>12</xdr:col>
          <xdr:colOff>28575</xdr:colOff>
          <xdr:row>45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161925</xdr:rowOff>
        </xdr:from>
        <xdr:to>
          <xdr:col>13</xdr:col>
          <xdr:colOff>28575</xdr:colOff>
          <xdr:row>45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161925</xdr:rowOff>
        </xdr:from>
        <xdr:to>
          <xdr:col>13</xdr:col>
          <xdr:colOff>28575</xdr:colOff>
          <xdr:row>46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161925</xdr:rowOff>
        </xdr:from>
        <xdr:to>
          <xdr:col>14</xdr:col>
          <xdr:colOff>57150</xdr:colOff>
          <xdr:row>45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161925</xdr:rowOff>
        </xdr:from>
        <xdr:to>
          <xdr:col>14</xdr:col>
          <xdr:colOff>57150</xdr:colOff>
          <xdr:row>46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161925</xdr:rowOff>
        </xdr:from>
        <xdr:to>
          <xdr:col>15</xdr:col>
          <xdr:colOff>28575</xdr:colOff>
          <xdr:row>45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161925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161925</xdr:rowOff>
        </xdr:from>
        <xdr:to>
          <xdr:col>16</xdr:col>
          <xdr:colOff>28575</xdr:colOff>
          <xdr:row>45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161925</xdr:rowOff>
        </xdr:from>
        <xdr:to>
          <xdr:col>16</xdr:col>
          <xdr:colOff>28575</xdr:colOff>
          <xdr:row>46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161925</xdr:rowOff>
        </xdr:from>
        <xdr:to>
          <xdr:col>17</xdr:col>
          <xdr:colOff>28575</xdr:colOff>
          <xdr:row>45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161925</xdr:rowOff>
        </xdr:from>
        <xdr:to>
          <xdr:col>17</xdr:col>
          <xdr:colOff>28575</xdr:colOff>
          <xdr:row>46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161925</xdr:rowOff>
        </xdr:from>
        <xdr:to>
          <xdr:col>18</xdr:col>
          <xdr:colOff>28575</xdr:colOff>
          <xdr:row>45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161925</xdr:rowOff>
        </xdr:from>
        <xdr:to>
          <xdr:col>18</xdr:col>
          <xdr:colOff>28575</xdr:colOff>
          <xdr:row>46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161925</xdr:rowOff>
        </xdr:from>
        <xdr:to>
          <xdr:col>19</xdr:col>
          <xdr:colOff>28575</xdr:colOff>
          <xdr:row>45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161925</xdr:rowOff>
        </xdr:from>
        <xdr:to>
          <xdr:col>19</xdr:col>
          <xdr:colOff>19050</xdr:colOff>
          <xdr:row>46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38</xdr:row>
          <xdr:rowOff>161925</xdr:rowOff>
        </xdr:from>
        <xdr:to>
          <xdr:col>25</xdr:col>
          <xdr:colOff>28575</xdr:colOff>
          <xdr:row>40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37</xdr:row>
          <xdr:rowOff>171450</xdr:rowOff>
        </xdr:from>
        <xdr:to>
          <xdr:col>25</xdr:col>
          <xdr:colOff>28575</xdr:colOff>
          <xdr:row>39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37</xdr:row>
          <xdr:rowOff>161925</xdr:rowOff>
        </xdr:from>
        <xdr:to>
          <xdr:col>26</xdr:col>
          <xdr:colOff>28575</xdr:colOff>
          <xdr:row>39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38</xdr:row>
          <xdr:rowOff>161925</xdr:rowOff>
        </xdr:from>
        <xdr:to>
          <xdr:col>26</xdr:col>
          <xdr:colOff>28575</xdr:colOff>
          <xdr:row>40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161925</xdr:rowOff>
        </xdr:from>
        <xdr:to>
          <xdr:col>27</xdr:col>
          <xdr:colOff>57150</xdr:colOff>
          <xdr:row>39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161925</xdr:rowOff>
        </xdr:from>
        <xdr:to>
          <xdr:col>27</xdr:col>
          <xdr:colOff>57150</xdr:colOff>
          <xdr:row>40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37</xdr:row>
          <xdr:rowOff>161925</xdr:rowOff>
        </xdr:from>
        <xdr:to>
          <xdr:col>28</xdr:col>
          <xdr:colOff>28575</xdr:colOff>
          <xdr:row>39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38</xdr:row>
          <xdr:rowOff>161925</xdr:rowOff>
        </xdr:from>
        <xdr:to>
          <xdr:col>28</xdr:col>
          <xdr:colOff>28575</xdr:colOff>
          <xdr:row>40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37</xdr:row>
          <xdr:rowOff>161925</xdr:rowOff>
        </xdr:from>
        <xdr:to>
          <xdr:col>29</xdr:col>
          <xdr:colOff>28575</xdr:colOff>
          <xdr:row>39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161925</xdr:rowOff>
        </xdr:from>
        <xdr:to>
          <xdr:col>29</xdr:col>
          <xdr:colOff>28575</xdr:colOff>
          <xdr:row>40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37</xdr:row>
          <xdr:rowOff>161925</xdr:rowOff>
        </xdr:from>
        <xdr:to>
          <xdr:col>30</xdr:col>
          <xdr:colOff>28575</xdr:colOff>
          <xdr:row>39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38</xdr:row>
          <xdr:rowOff>161925</xdr:rowOff>
        </xdr:from>
        <xdr:to>
          <xdr:col>30</xdr:col>
          <xdr:colOff>28575</xdr:colOff>
          <xdr:row>40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37</xdr:row>
          <xdr:rowOff>161925</xdr:rowOff>
        </xdr:from>
        <xdr:to>
          <xdr:col>31</xdr:col>
          <xdr:colOff>28575</xdr:colOff>
          <xdr:row>39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38</xdr:row>
          <xdr:rowOff>161925</xdr:rowOff>
        </xdr:from>
        <xdr:to>
          <xdr:col>31</xdr:col>
          <xdr:colOff>28575</xdr:colOff>
          <xdr:row>40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37</xdr:row>
          <xdr:rowOff>161925</xdr:rowOff>
        </xdr:from>
        <xdr:to>
          <xdr:col>32</xdr:col>
          <xdr:colOff>28575</xdr:colOff>
          <xdr:row>39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161925</xdr:rowOff>
        </xdr:from>
        <xdr:to>
          <xdr:col>32</xdr:col>
          <xdr:colOff>28575</xdr:colOff>
          <xdr:row>40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44</xdr:row>
          <xdr:rowOff>161925</xdr:rowOff>
        </xdr:from>
        <xdr:to>
          <xdr:col>25</xdr:col>
          <xdr:colOff>28575</xdr:colOff>
          <xdr:row>46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43</xdr:row>
          <xdr:rowOff>171450</xdr:rowOff>
        </xdr:from>
        <xdr:to>
          <xdr:col>25</xdr:col>
          <xdr:colOff>28575</xdr:colOff>
          <xdr:row>45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161925</xdr:rowOff>
        </xdr:from>
        <xdr:to>
          <xdr:col>26</xdr:col>
          <xdr:colOff>28575</xdr:colOff>
          <xdr:row>45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44</xdr:row>
          <xdr:rowOff>161925</xdr:rowOff>
        </xdr:from>
        <xdr:to>
          <xdr:col>26</xdr:col>
          <xdr:colOff>28575</xdr:colOff>
          <xdr:row>46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43</xdr:row>
          <xdr:rowOff>161925</xdr:rowOff>
        </xdr:from>
        <xdr:to>
          <xdr:col>27</xdr:col>
          <xdr:colOff>57150</xdr:colOff>
          <xdr:row>45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161925</xdr:rowOff>
        </xdr:from>
        <xdr:to>
          <xdr:col>27</xdr:col>
          <xdr:colOff>57150</xdr:colOff>
          <xdr:row>46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43</xdr:row>
          <xdr:rowOff>161925</xdr:rowOff>
        </xdr:from>
        <xdr:to>
          <xdr:col>28</xdr:col>
          <xdr:colOff>28575</xdr:colOff>
          <xdr:row>45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44</xdr:row>
          <xdr:rowOff>161925</xdr:rowOff>
        </xdr:from>
        <xdr:to>
          <xdr:col>28</xdr:col>
          <xdr:colOff>28575</xdr:colOff>
          <xdr:row>46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43</xdr:row>
          <xdr:rowOff>161925</xdr:rowOff>
        </xdr:from>
        <xdr:to>
          <xdr:col>29</xdr:col>
          <xdr:colOff>28575</xdr:colOff>
          <xdr:row>45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44</xdr:row>
          <xdr:rowOff>161925</xdr:rowOff>
        </xdr:from>
        <xdr:to>
          <xdr:col>29</xdr:col>
          <xdr:colOff>28575</xdr:colOff>
          <xdr:row>46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161925</xdr:rowOff>
        </xdr:from>
        <xdr:to>
          <xdr:col>30</xdr:col>
          <xdr:colOff>28575</xdr:colOff>
          <xdr:row>45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44</xdr:row>
          <xdr:rowOff>161925</xdr:rowOff>
        </xdr:from>
        <xdr:to>
          <xdr:col>30</xdr:col>
          <xdr:colOff>28575</xdr:colOff>
          <xdr:row>46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43</xdr:row>
          <xdr:rowOff>161925</xdr:rowOff>
        </xdr:from>
        <xdr:to>
          <xdr:col>31</xdr:col>
          <xdr:colOff>28575</xdr:colOff>
          <xdr:row>45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44</xdr:row>
          <xdr:rowOff>161925</xdr:rowOff>
        </xdr:from>
        <xdr:to>
          <xdr:col>31</xdr:col>
          <xdr:colOff>28575</xdr:colOff>
          <xdr:row>46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43</xdr:row>
          <xdr:rowOff>161925</xdr:rowOff>
        </xdr:from>
        <xdr:to>
          <xdr:col>32</xdr:col>
          <xdr:colOff>28575</xdr:colOff>
          <xdr:row>45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44</xdr:row>
          <xdr:rowOff>161925</xdr:rowOff>
        </xdr:from>
        <xdr:to>
          <xdr:col>32</xdr:col>
          <xdr:colOff>28575</xdr:colOff>
          <xdr:row>46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180975</xdr:rowOff>
        </xdr:from>
        <xdr:to>
          <xdr:col>29</xdr:col>
          <xdr:colOff>28575</xdr:colOff>
          <xdr:row>30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46</xdr:row>
          <xdr:rowOff>180975</xdr:rowOff>
        </xdr:from>
        <xdr:to>
          <xdr:col>29</xdr:col>
          <xdr:colOff>28575</xdr:colOff>
          <xdr:row>48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180975</xdr:rowOff>
        </xdr:from>
        <xdr:to>
          <xdr:col>16</xdr:col>
          <xdr:colOff>28575</xdr:colOff>
          <xdr:row>30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28</xdr:row>
          <xdr:rowOff>180975</xdr:rowOff>
        </xdr:from>
        <xdr:to>
          <xdr:col>42</xdr:col>
          <xdr:colOff>28575</xdr:colOff>
          <xdr:row>30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28</xdr:row>
          <xdr:rowOff>180975</xdr:rowOff>
        </xdr:from>
        <xdr:to>
          <xdr:col>55</xdr:col>
          <xdr:colOff>28575</xdr:colOff>
          <xdr:row>30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46</xdr:row>
          <xdr:rowOff>180975</xdr:rowOff>
        </xdr:from>
        <xdr:to>
          <xdr:col>16</xdr:col>
          <xdr:colOff>28575</xdr:colOff>
          <xdr:row>48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46</xdr:row>
          <xdr:rowOff>180975</xdr:rowOff>
        </xdr:from>
        <xdr:to>
          <xdr:col>16</xdr:col>
          <xdr:colOff>28575</xdr:colOff>
          <xdr:row>48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46</xdr:row>
          <xdr:rowOff>180975</xdr:rowOff>
        </xdr:from>
        <xdr:to>
          <xdr:col>42</xdr:col>
          <xdr:colOff>28575</xdr:colOff>
          <xdr:row>48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46</xdr:row>
          <xdr:rowOff>180975</xdr:rowOff>
        </xdr:from>
        <xdr:to>
          <xdr:col>55</xdr:col>
          <xdr:colOff>28575</xdr:colOff>
          <xdr:row>48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161925</xdr:rowOff>
        </xdr:from>
        <xdr:to>
          <xdr:col>38</xdr:col>
          <xdr:colOff>28575</xdr:colOff>
          <xdr:row>40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171450</xdr:rowOff>
        </xdr:from>
        <xdr:to>
          <xdr:col>38</xdr:col>
          <xdr:colOff>28575</xdr:colOff>
          <xdr:row>39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37</xdr:row>
          <xdr:rowOff>161925</xdr:rowOff>
        </xdr:from>
        <xdr:to>
          <xdr:col>39</xdr:col>
          <xdr:colOff>28575</xdr:colOff>
          <xdr:row>39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38</xdr:row>
          <xdr:rowOff>161925</xdr:rowOff>
        </xdr:from>
        <xdr:to>
          <xdr:col>39</xdr:col>
          <xdr:colOff>28575</xdr:colOff>
          <xdr:row>40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37</xdr:row>
          <xdr:rowOff>161925</xdr:rowOff>
        </xdr:from>
        <xdr:to>
          <xdr:col>40</xdr:col>
          <xdr:colOff>28575</xdr:colOff>
          <xdr:row>39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38</xdr:row>
          <xdr:rowOff>161925</xdr:rowOff>
        </xdr:from>
        <xdr:to>
          <xdr:col>40</xdr:col>
          <xdr:colOff>28575</xdr:colOff>
          <xdr:row>40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37</xdr:row>
          <xdr:rowOff>161925</xdr:rowOff>
        </xdr:from>
        <xdr:to>
          <xdr:col>41</xdr:col>
          <xdr:colOff>28575</xdr:colOff>
          <xdr:row>39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38</xdr:row>
          <xdr:rowOff>161925</xdr:rowOff>
        </xdr:from>
        <xdr:to>
          <xdr:col>41</xdr:col>
          <xdr:colOff>28575</xdr:colOff>
          <xdr:row>40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37</xdr:row>
          <xdr:rowOff>161925</xdr:rowOff>
        </xdr:from>
        <xdr:to>
          <xdr:col>42</xdr:col>
          <xdr:colOff>28575</xdr:colOff>
          <xdr:row>39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38</xdr:row>
          <xdr:rowOff>161925</xdr:rowOff>
        </xdr:from>
        <xdr:to>
          <xdr:col>42</xdr:col>
          <xdr:colOff>28575</xdr:colOff>
          <xdr:row>40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37</xdr:row>
          <xdr:rowOff>161925</xdr:rowOff>
        </xdr:from>
        <xdr:to>
          <xdr:col>43</xdr:col>
          <xdr:colOff>28575</xdr:colOff>
          <xdr:row>39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38</xdr:row>
          <xdr:rowOff>161925</xdr:rowOff>
        </xdr:from>
        <xdr:to>
          <xdr:col>43</xdr:col>
          <xdr:colOff>28575</xdr:colOff>
          <xdr:row>40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37</xdr:row>
          <xdr:rowOff>161925</xdr:rowOff>
        </xdr:from>
        <xdr:to>
          <xdr:col>44</xdr:col>
          <xdr:colOff>28575</xdr:colOff>
          <xdr:row>39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38</xdr:row>
          <xdr:rowOff>161925</xdr:rowOff>
        </xdr:from>
        <xdr:to>
          <xdr:col>44</xdr:col>
          <xdr:colOff>28575</xdr:colOff>
          <xdr:row>40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161925</xdr:rowOff>
        </xdr:from>
        <xdr:to>
          <xdr:col>45</xdr:col>
          <xdr:colOff>28575</xdr:colOff>
          <xdr:row>39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38</xdr:row>
          <xdr:rowOff>161925</xdr:rowOff>
        </xdr:from>
        <xdr:to>
          <xdr:col>45</xdr:col>
          <xdr:colOff>28575</xdr:colOff>
          <xdr:row>40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38</xdr:row>
          <xdr:rowOff>161925</xdr:rowOff>
        </xdr:from>
        <xdr:to>
          <xdr:col>51</xdr:col>
          <xdr:colOff>28575</xdr:colOff>
          <xdr:row>40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37</xdr:row>
          <xdr:rowOff>171450</xdr:rowOff>
        </xdr:from>
        <xdr:to>
          <xdr:col>51</xdr:col>
          <xdr:colOff>28575</xdr:colOff>
          <xdr:row>39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37</xdr:row>
          <xdr:rowOff>161925</xdr:rowOff>
        </xdr:from>
        <xdr:to>
          <xdr:col>52</xdr:col>
          <xdr:colOff>28575</xdr:colOff>
          <xdr:row>39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38</xdr:row>
          <xdr:rowOff>161925</xdr:rowOff>
        </xdr:from>
        <xdr:to>
          <xdr:col>52</xdr:col>
          <xdr:colOff>28575</xdr:colOff>
          <xdr:row>40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37</xdr:row>
          <xdr:rowOff>161925</xdr:rowOff>
        </xdr:from>
        <xdr:to>
          <xdr:col>53</xdr:col>
          <xdr:colOff>57150</xdr:colOff>
          <xdr:row>39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38</xdr:row>
          <xdr:rowOff>161925</xdr:rowOff>
        </xdr:from>
        <xdr:to>
          <xdr:col>53</xdr:col>
          <xdr:colOff>57150</xdr:colOff>
          <xdr:row>40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37</xdr:row>
          <xdr:rowOff>161925</xdr:rowOff>
        </xdr:from>
        <xdr:to>
          <xdr:col>54</xdr:col>
          <xdr:colOff>28575</xdr:colOff>
          <xdr:row>39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38</xdr:row>
          <xdr:rowOff>161925</xdr:rowOff>
        </xdr:from>
        <xdr:to>
          <xdr:col>54</xdr:col>
          <xdr:colOff>28575</xdr:colOff>
          <xdr:row>40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37</xdr:row>
          <xdr:rowOff>161925</xdr:rowOff>
        </xdr:from>
        <xdr:to>
          <xdr:col>55</xdr:col>
          <xdr:colOff>28575</xdr:colOff>
          <xdr:row>39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38</xdr:row>
          <xdr:rowOff>161925</xdr:rowOff>
        </xdr:from>
        <xdr:to>
          <xdr:col>55</xdr:col>
          <xdr:colOff>28575</xdr:colOff>
          <xdr:row>40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37</xdr:row>
          <xdr:rowOff>161925</xdr:rowOff>
        </xdr:from>
        <xdr:to>
          <xdr:col>56</xdr:col>
          <xdr:colOff>28575</xdr:colOff>
          <xdr:row>39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38</xdr:row>
          <xdr:rowOff>161925</xdr:rowOff>
        </xdr:from>
        <xdr:to>
          <xdr:col>56</xdr:col>
          <xdr:colOff>28575</xdr:colOff>
          <xdr:row>40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37</xdr:row>
          <xdr:rowOff>161925</xdr:rowOff>
        </xdr:from>
        <xdr:to>
          <xdr:col>57</xdr:col>
          <xdr:colOff>28575</xdr:colOff>
          <xdr:row>39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38</xdr:row>
          <xdr:rowOff>161925</xdr:rowOff>
        </xdr:from>
        <xdr:to>
          <xdr:col>57</xdr:col>
          <xdr:colOff>28575</xdr:colOff>
          <xdr:row>40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37</xdr:row>
          <xdr:rowOff>161925</xdr:rowOff>
        </xdr:from>
        <xdr:to>
          <xdr:col>58</xdr:col>
          <xdr:colOff>19050</xdr:colOff>
          <xdr:row>39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38</xdr:row>
          <xdr:rowOff>161925</xdr:rowOff>
        </xdr:from>
        <xdr:to>
          <xdr:col>58</xdr:col>
          <xdr:colOff>19050</xdr:colOff>
          <xdr:row>40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161925</xdr:rowOff>
        </xdr:from>
        <xdr:to>
          <xdr:col>38</xdr:col>
          <xdr:colOff>28575</xdr:colOff>
          <xdr:row>46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43</xdr:row>
          <xdr:rowOff>171450</xdr:rowOff>
        </xdr:from>
        <xdr:to>
          <xdr:col>38</xdr:col>
          <xdr:colOff>28575</xdr:colOff>
          <xdr:row>45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161925</xdr:rowOff>
        </xdr:from>
        <xdr:to>
          <xdr:col>39</xdr:col>
          <xdr:colOff>28575</xdr:colOff>
          <xdr:row>45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44</xdr:row>
          <xdr:rowOff>161925</xdr:rowOff>
        </xdr:from>
        <xdr:to>
          <xdr:col>39</xdr:col>
          <xdr:colOff>28575</xdr:colOff>
          <xdr:row>46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43</xdr:row>
          <xdr:rowOff>161925</xdr:rowOff>
        </xdr:from>
        <xdr:to>
          <xdr:col>40</xdr:col>
          <xdr:colOff>28575</xdr:colOff>
          <xdr:row>45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44</xdr:row>
          <xdr:rowOff>161925</xdr:rowOff>
        </xdr:from>
        <xdr:to>
          <xdr:col>40</xdr:col>
          <xdr:colOff>28575</xdr:colOff>
          <xdr:row>46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43</xdr:row>
          <xdr:rowOff>161925</xdr:rowOff>
        </xdr:from>
        <xdr:to>
          <xdr:col>41</xdr:col>
          <xdr:colOff>28575</xdr:colOff>
          <xdr:row>45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44</xdr:row>
          <xdr:rowOff>161925</xdr:rowOff>
        </xdr:from>
        <xdr:to>
          <xdr:col>41</xdr:col>
          <xdr:colOff>28575</xdr:colOff>
          <xdr:row>46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43</xdr:row>
          <xdr:rowOff>161925</xdr:rowOff>
        </xdr:from>
        <xdr:to>
          <xdr:col>42</xdr:col>
          <xdr:colOff>28575</xdr:colOff>
          <xdr:row>45</xdr:row>
          <xdr:rowOff>19050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44</xdr:row>
          <xdr:rowOff>161925</xdr:rowOff>
        </xdr:from>
        <xdr:to>
          <xdr:col>42</xdr:col>
          <xdr:colOff>28575</xdr:colOff>
          <xdr:row>46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43</xdr:row>
          <xdr:rowOff>161925</xdr:rowOff>
        </xdr:from>
        <xdr:to>
          <xdr:col>43</xdr:col>
          <xdr:colOff>28575</xdr:colOff>
          <xdr:row>45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44</xdr:row>
          <xdr:rowOff>161925</xdr:rowOff>
        </xdr:from>
        <xdr:to>
          <xdr:col>43</xdr:col>
          <xdr:colOff>28575</xdr:colOff>
          <xdr:row>46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43</xdr:row>
          <xdr:rowOff>161925</xdr:rowOff>
        </xdr:from>
        <xdr:to>
          <xdr:col>44</xdr:col>
          <xdr:colOff>28575</xdr:colOff>
          <xdr:row>45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44</xdr:row>
          <xdr:rowOff>161925</xdr:rowOff>
        </xdr:from>
        <xdr:to>
          <xdr:col>44</xdr:col>
          <xdr:colOff>28575</xdr:colOff>
          <xdr:row>46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43</xdr:row>
          <xdr:rowOff>161925</xdr:rowOff>
        </xdr:from>
        <xdr:to>
          <xdr:col>45</xdr:col>
          <xdr:colOff>19050</xdr:colOff>
          <xdr:row>45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44</xdr:row>
          <xdr:rowOff>161925</xdr:rowOff>
        </xdr:from>
        <xdr:to>
          <xdr:col>45</xdr:col>
          <xdr:colOff>19050</xdr:colOff>
          <xdr:row>46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44</xdr:row>
          <xdr:rowOff>161925</xdr:rowOff>
        </xdr:from>
        <xdr:to>
          <xdr:col>51</xdr:col>
          <xdr:colOff>28575</xdr:colOff>
          <xdr:row>46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43</xdr:row>
          <xdr:rowOff>171450</xdr:rowOff>
        </xdr:from>
        <xdr:to>
          <xdr:col>51</xdr:col>
          <xdr:colOff>28575</xdr:colOff>
          <xdr:row>45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43</xdr:row>
          <xdr:rowOff>161925</xdr:rowOff>
        </xdr:from>
        <xdr:to>
          <xdr:col>52</xdr:col>
          <xdr:colOff>28575</xdr:colOff>
          <xdr:row>45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44</xdr:row>
          <xdr:rowOff>161925</xdr:rowOff>
        </xdr:from>
        <xdr:to>
          <xdr:col>52</xdr:col>
          <xdr:colOff>28575</xdr:colOff>
          <xdr:row>46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43</xdr:row>
          <xdr:rowOff>161925</xdr:rowOff>
        </xdr:from>
        <xdr:to>
          <xdr:col>53</xdr:col>
          <xdr:colOff>57150</xdr:colOff>
          <xdr:row>45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44</xdr:row>
          <xdr:rowOff>161925</xdr:rowOff>
        </xdr:from>
        <xdr:to>
          <xdr:col>53</xdr:col>
          <xdr:colOff>57150</xdr:colOff>
          <xdr:row>46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43</xdr:row>
          <xdr:rowOff>161925</xdr:rowOff>
        </xdr:from>
        <xdr:to>
          <xdr:col>54</xdr:col>
          <xdr:colOff>28575</xdr:colOff>
          <xdr:row>45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44</xdr:row>
          <xdr:rowOff>161925</xdr:rowOff>
        </xdr:from>
        <xdr:to>
          <xdr:col>54</xdr:col>
          <xdr:colOff>28575</xdr:colOff>
          <xdr:row>46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43</xdr:row>
          <xdr:rowOff>161925</xdr:rowOff>
        </xdr:from>
        <xdr:to>
          <xdr:col>55</xdr:col>
          <xdr:colOff>28575</xdr:colOff>
          <xdr:row>45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44</xdr:row>
          <xdr:rowOff>161925</xdr:rowOff>
        </xdr:from>
        <xdr:to>
          <xdr:col>55</xdr:col>
          <xdr:colOff>28575</xdr:colOff>
          <xdr:row>46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43</xdr:row>
          <xdr:rowOff>161925</xdr:rowOff>
        </xdr:from>
        <xdr:to>
          <xdr:col>56</xdr:col>
          <xdr:colOff>28575</xdr:colOff>
          <xdr:row>45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44</xdr:row>
          <xdr:rowOff>161925</xdr:rowOff>
        </xdr:from>
        <xdr:to>
          <xdr:col>56</xdr:col>
          <xdr:colOff>28575</xdr:colOff>
          <xdr:row>46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43</xdr:row>
          <xdr:rowOff>161925</xdr:rowOff>
        </xdr:from>
        <xdr:to>
          <xdr:col>57</xdr:col>
          <xdr:colOff>28575</xdr:colOff>
          <xdr:row>45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44</xdr:row>
          <xdr:rowOff>161925</xdr:rowOff>
        </xdr:from>
        <xdr:to>
          <xdr:col>57</xdr:col>
          <xdr:colOff>28575</xdr:colOff>
          <xdr:row>46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43</xdr:row>
          <xdr:rowOff>161925</xdr:rowOff>
        </xdr:from>
        <xdr:to>
          <xdr:col>58</xdr:col>
          <xdr:colOff>28575</xdr:colOff>
          <xdr:row>45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44</xdr:row>
          <xdr:rowOff>161925</xdr:rowOff>
        </xdr:from>
        <xdr:to>
          <xdr:col>58</xdr:col>
          <xdr:colOff>28575</xdr:colOff>
          <xdr:row>46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37</xdr:row>
          <xdr:rowOff>171450</xdr:rowOff>
        </xdr:from>
        <xdr:to>
          <xdr:col>20</xdr:col>
          <xdr:colOff>9525</xdr:colOff>
          <xdr:row>39</xdr:row>
          <xdr:rowOff>19050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161925</xdr:rowOff>
        </xdr:from>
        <xdr:to>
          <xdr:col>20</xdr:col>
          <xdr:colOff>9525</xdr:colOff>
          <xdr:row>40</xdr:row>
          <xdr:rowOff>9525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161925</xdr:rowOff>
        </xdr:from>
        <xdr:to>
          <xdr:col>21</xdr:col>
          <xdr:colOff>9525</xdr:colOff>
          <xdr:row>39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161925</xdr:rowOff>
        </xdr:from>
        <xdr:to>
          <xdr:col>21</xdr:col>
          <xdr:colOff>9525</xdr:colOff>
          <xdr:row>40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</xdr:row>
          <xdr:rowOff>171450</xdr:rowOff>
        </xdr:from>
        <xdr:to>
          <xdr:col>22</xdr:col>
          <xdr:colOff>9525</xdr:colOff>
          <xdr:row>39</xdr:row>
          <xdr:rowOff>19050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161925</xdr:rowOff>
        </xdr:from>
        <xdr:to>
          <xdr:col>22</xdr:col>
          <xdr:colOff>9525</xdr:colOff>
          <xdr:row>40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37</xdr:row>
          <xdr:rowOff>171450</xdr:rowOff>
        </xdr:from>
        <xdr:to>
          <xdr:col>23</xdr:col>
          <xdr:colOff>9525</xdr:colOff>
          <xdr:row>39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161925</xdr:rowOff>
        </xdr:from>
        <xdr:to>
          <xdr:col>23</xdr:col>
          <xdr:colOff>9525</xdr:colOff>
          <xdr:row>40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171450</xdr:rowOff>
        </xdr:from>
        <xdr:to>
          <xdr:col>20</xdr:col>
          <xdr:colOff>19050</xdr:colOff>
          <xdr:row>45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44</xdr:row>
          <xdr:rowOff>161925</xdr:rowOff>
        </xdr:from>
        <xdr:to>
          <xdr:col>20</xdr:col>
          <xdr:colOff>9525</xdr:colOff>
          <xdr:row>46</xdr:row>
          <xdr:rowOff>9525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43</xdr:row>
          <xdr:rowOff>171450</xdr:rowOff>
        </xdr:from>
        <xdr:to>
          <xdr:col>21</xdr:col>
          <xdr:colOff>19050</xdr:colOff>
          <xdr:row>45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44</xdr:row>
          <xdr:rowOff>161925</xdr:rowOff>
        </xdr:from>
        <xdr:to>
          <xdr:col>21</xdr:col>
          <xdr:colOff>9525</xdr:colOff>
          <xdr:row>46</xdr:row>
          <xdr:rowOff>9525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161925</xdr:rowOff>
        </xdr:from>
        <xdr:to>
          <xdr:col>22</xdr:col>
          <xdr:colOff>19050</xdr:colOff>
          <xdr:row>45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161925</xdr:rowOff>
        </xdr:from>
        <xdr:to>
          <xdr:col>22</xdr:col>
          <xdr:colOff>9525</xdr:colOff>
          <xdr:row>46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37</xdr:row>
          <xdr:rowOff>171450</xdr:rowOff>
        </xdr:from>
        <xdr:to>
          <xdr:col>33</xdr:col>
          <xdr:colOff>19050</xdr:colOff>
          <xdr:row>39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38</xdr:row>
          <xdr:rowOff>161925</xdr:rowOff>
        </xdr:from>
        <xdr:to>
          <xdr:col>33</xdr:col>
          <xdr:colOff>19050</xdr:colOff>
          <xdr:row>40</xdr:row>
          <xdr:rowOff>9525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37</xdr:row>
          <xdr:rowOff>161925</xdr:rowOff>
        </xdr:from>
        <xdr:to>
          <xdr:col>34</xdr:col>
          <xdr:colOff>9525</xdr:colOff>
          <xdr:row>39</xdr:row>
          <xdr:rowOff>19050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38</xdr:row>
          <xdr:rowOff>161925</xdr:rowOff>
        </xdr:from>
        <xdr:to>
          <xdr:col>34</xdr:col>
          <xdr:colOff>9525</xdr:colOff>
          <xdr:row>40</xdr:row>
          <xdr:rowOff>9525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209550</xdr:colOff>
          <xdr:row>37</xdr:row>
          <xdr:rowOff>161925</xdr:rowOff>
        </xdr:from>
        <xdr:to>
          <xdr:col>35</xdr:col>
          <xdr:colOff>9525</xdr:colOff>
          <xdr:row>39</xdr:row>
          <xdr:rowOff>19050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209550</xdr:colOff>
          <xdr:row>38</xdr:row>
          <xdr:rowOff>161925</xdr:rowOff>
        </xdr:from>
        <xdr:to>
          <xdr:col>35</xdr:col>
          <xdr:colOff>9525</xdr:colOff>
          <xdr:row>40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219075</xdr:colOff>
          <xdr:row>37</xdr:row>
          <xdr:rowOff>161925</xdr:rowOff>
        </xdr:from>
        <xdr:to>
          <xdr:col>36</xdr:col>
          <xdr:colOff>19050</xdr:colOff>
          <xdr:row>39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219075</xdr:colOff>
          <xdr:row>38</xdr:row>
          <xdr:rowOff>142875</xdr:rowOff>
        </xdr:from>
        <xdr:to>
          <xdr:col>36</xdr:col>
          <xdr:colOff>19050</xdr:colOff>
          <xdr:row>40</xdr:row>
          <xdr:rowOff>9525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161925</xdr:rowOff>
        </xdr:from>
        <xdr:to>
          <xdr:col>33</xdr:col>
          <xdr:colOff>19050</xdr:colOff>
          <xdr:row>45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44</xdr:row>
          <xdr:rowOff>142875</xdr:rowOff>
        </xdr:from>
        <xdr:to>
          <xdr:col>33</xdr:col>
          <xdr:colOff>19050</xdr:colOff>
          <xdr:row>46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161925</xdr:rowOff>
        </xdr:from>
        <xdr:to>
          <xdr:col>34</xdr:col>
          <xdr:colOff>19050</xdr:colOff>
          <xdr:row>45</xdr:row>
          <xdr:rowOff>9525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44</xdr:row>
          <xdr:rowOff>142875</xdr:rowOff>
        </xdr:from>
        <xdr:to>
          <xdr:col>34</xdr:col>
          <xdr:colOff>19050</xdr:colOff>
          <xdr:row>46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161925</xdr:rowOff>
        </xdr:from>
        <xdr:to>
          <xdr:col>35</xdr:col>
          <xdr:colOff>19050</xdr:colOff>
          <xdr:row>45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142875</xdr:rowOff>
        </xdr:from>
        <xdr:to>
          <xdr:col>35</xdr:col>
          <xdr:colOff>19050</xdr:colOff>
          <xdr:row>46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161925</xdr:rowOff>
        </xdr:from>
        <xdr:to>
          <xdr:col>36</xdr:col>
          <xdr:colOff>19050</xdr:colOff>
          <xdr:row>45</xdr:row>
          <xdr:rowOff>9525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44</xdr:row>
          <xdr:rowOff>142875</xdr:rowOff>
        </xdr:from>
        <xdr:to>
          <xdr:col>36</xdr:col>
          <xdr:colOff>19050</xdr:colOff>
          <xdr:row>46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37</xdr:row>
          <xdr:rowOff>161925</xdr:rowOff>
        </xdr:from>
        <xdr:to>
          <xdr:col>46</xdr:col>
          <xdr:colOff>19050</xdr:colOff>
          <xdr:row>39</xdr:row>
          <xdr:rowOff>19050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38</xdr:row>
          <xdr:rowOff>161925</xdr:rowOff>
        </xdr:from>
        <xdr:to>
          <xdr:col>46</xdr:col>
          <xdr:colOff>19050</xdr:colOff>
          <xdr:row>40</xdr:row>
          <xdr:rowOff>9525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37</xdr:row>
          <xdr:rowOff>161925</xdr:rowOff>
        </xdr:from>
        <xdr:to>
          <xdr:col>47</xdr:col>
          <xdr:colOff>19050</xdr:colOff>
          <xdr:row>39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38</xdr:row>
          <xdr:rowOff>161925</xdr:rowOff>
        </xdr:from>
        <xdr:to>
          <xdr:col>47</xdr:col>
          <xdr:colOff>19050</xdr:colOff>
          <xdr:row>40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37</xdr:row>
          <xdr:rowOff>161925</xdr:rowOff>
        </xdr:from>
        <xdr:to>
          <xdr:col>48</xdr:col>
          <xdr:colOff>19050</xdr:colOff>
          <xdr:row>39</xdr:row>
          <xdr:rowOff>19050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38</xdr:row>
          <xdr:rowOff>161925</xdr:rowOff>
        </xdr:from>
        <xdr:to>
          <xdr:col>48</xdr:col>
          <xdr:colOff>19050</xdr:colOff>
          <xdr:row>40</xdr:row>
          <xdr:rowOff>9525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37</xdr:row>
          <xdr:rowOff>161925</xdr:rowOff>
        </xdr:from>
        <xdr:to>
          <xdr:col>49</xdr:col>
          <xdr:colOff>19050</xdr:colOff>
          <xdr:row>39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38</xdr:row>
          <xdr:rowOff>161925</xdr:rowOff>
        </xdr:from>
        <xdr:to>
          <xdr:col>49</xdr:col>
          <xdr:colOff>19050</xdr:colOff>
          <xdr:row>40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219075</xdr:colOff>
          <xdr:row>43</xdr:row>
          <xdr:rowOff>161925</xdr:rowOff>
        </xdr:from>
        <xdr:to>
          <xdr:col>46</xdr:col>
          <xdr:colOff>19050</xdr:colOff>
          <xdr:row>45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219075</xdr:colOff>
          <xdr:row>44</xdr:row>
          <xdr:rowOff>142875</xdr:rowOff>
        </xdr:from>
        <xdr:to>
          <xdr:col>46</xdr:col>
          <xdr:colOff>19050</xdr:colOff>
          <xdr:row>46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43</xdr:row>
          <xdr:rowOff>161925</xdr:rowOff>
        </xdr:from>
        <xdr:to>
          <xdr:col>47</xdr:col>
          <xdr:colOff>19050</xdr:colOff>
          <xdr:row>45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44</xdr:row>
          <xdr:rowOff>142875</xdr:rowOff>
        </xdr:from>
        <xdr:to>
          <xdr:col>47</xdr:col>
          <xdr:colOff>19050</xdr:colOff>
          <xdr:row>46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43</xdr:row>
          <xdr:rowOff>161925</xdr:rowOff>
        </xdr:from>
        <xdr:to>
          <xdr:col>48</xdr:col>
          <xdr:colOff>19050</xdr:colOff>
          <xdr:row>45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44</xdr:row>
          <xdr:rowOff>142875</xdr:rowOff>
        </xdr:from>
        <xdr:to>
          <xdr:col>48</xdr:col>
          <xdr:colOff>19050</xdr:colOff>
          <xdr:row>46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43</xdr:row>
          <xdr:rowOff>161925</xdr:rowOff>
        </xdr:from>
        <xdr:to>
          <xdr:col>49</xdr:col>
          <xdr:colOff>19050</xdr:colOff>
          <xdr:row>45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44</xdr:row>
          <xdr:rowOff>142875</xdr:rowOff>
        </xdr:from>
        <xdr:to>
          <xdr:col>49</xdr:col>
          <xdr:colOff>19050</xdr:colOff>
          <xdr:row>46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37</xdr:row>
          <xdr:rowOff>161925</xdr:rowOff>
        </xdr:from>
        <xdr:to>
          <xdr:col>59</xdr:col>
          <xdr:colOff>28575</xdr:colOff>
          <xdr:row>39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38</xdr:row>
          <xdr:rowOff>161925</xdr:rowOff>
        </xdr:from>
        <xdr:to>
          <xdr:col>59</xdr:col>
          <xdr:colOff>28575</xdr:colOff>
          <xdr:row>40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37</xdr:row>
          <xdr:rowOff>161925</xdr:rowOff>
        </xdr:from>
        <xdr:to>
          <xdr:col>60</xdr:col>
          <xdr:colOff>28575</xdr:colOff>
          <xdr:row>39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38</xdr:row>
          <xdr:rowOff>161925</xdr:rowOff>
        </xdr:from>
        <xdr:to>
          <xdr:col>60</xdr:col>
          <xdr:colOff>28575</xdr:colOff>
          <xdr:row>40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37</xdr:row>
          <xdr:rowOff>161925</xdr:rowOff>
        </xdr:from>
        <xdr:to>
          <xdr:col>61</xdr:col>
          <xdr:colOff>28575</xdr:colOff>
          <xdr:row>39</xdr:row>
          <xdr:rowOff>19050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38</xdr:row>
          <xdr:rowOff>161925</xdr:rowOff>
        </xdr:from>
        <xdr:to>
          <xdr:col>61</xdr:col>
          <xdr:colOff>28575</xdr:colOff>
          <xdr:row>40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37</xdr:row>
          <xdr:rowOff>161925</xdr:rowOff>
        </xdr:from>
        <xdr:to>
          <xdr:col>62</xdr:col>
          <xdr:colOff>28575</xdr:colOff>
          <xdr:row>39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38</xdr:row>
          <xdr:rowOff>161925</xdr:rowOff>
        </xdr:from>
        <xdr:to>
          <xdr:col>62</xdr:col>
          <xdr:colOff>28575</xdr:colOff>
          <xdr:row>40</xdr:row>
          <xdr:rowOff>9525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43</xdr:row>
          <xdr:rowOff>161925</xdr:rowOff>
        </xdr:from>
        <xdr:to>
          <xdr:col>59</xdr:col>
          <xdr:colOff>19050</xdr:colOff>
          <xdr:row>45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44</xdr:row>
          <xdr:rowOff>161925</xdr:rowOff>
        </xdr:from>
        <xdr:to>
          <xdr:col>59</xdr:col>
          <xdr:colOff>19050</xdr:colOff>
          <xdr:row>46</xdr:row>
          <xdr:rowOff>9525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43</xdr:row>
          <xdr:rowOff>161925</xdr:rowOff>
        </xdr:from>
        <xdr:to>
          <xdr:col>60</xdr:col>
          <xdr:colOff>19050</xdr:colOff>
          <xdr:row>45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44</xdr:row>
          <xdr:rowOff>161925</xdr:rowOff>
        </xdr:from>
        <xdr:to>
          <xdr:col>60</xdr:col>
          <xdr:colOff>19050</xdr:colOff>
          <xdr:row>46</xdr:row>
          <xdr:rowOff>9525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43</xdr:row>
          <xdr:rowOff>161925</xdr:rowOff>
        </xdr:from>
        <xdr:to>
          <xdr:col>61</xdr:col>
          <xdr:colOff>19050</xdr:colOff>
          <xdr:row>45</xdr:row>
          <xdr:rowOff>19050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44</xdr:row>
          <xdr:rowOff>161925</xdr:rowOff>
        </xdr:from>
        <xdr:to>
          <xdr:col>61</xdr:col>
          <xdr:colOff>19050</xdr:colOff>
          <xdr:row>46</xdr:row>
          <xdr:rowOff>9525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43</xdr:row>
          <xdr:rowOff>161925</xdr:rowOff>
        </xdr:from>
        <xdr:to>
          <xdr:col>62</xdr:col>
          <xdr:colOff>19050</xdr:colOff>
          <xdr:row>45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44</xdr:row>
          <xdr:rowOff>161925</xdr:rowOff>
        </xdr:from>
        <xdr:to>
          <xdr:col>62</xdr:col>
          <xdr:colOff>19050</xdr:colOff>
          <xdr:row>46</xdr:row>
          <xdr:rowOff>9525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119063</xdr:colOff>
      <xdr:row>32</xdr:row>
      <xdr:rowOff>111055</xdr:rowOff>
    </xdr:from>
    <xdr:to>
      <xdr:col>1</xdr:col>
      <xdr:colOff>921088</xdr:colOff>
      <xdr:row>36</xdr:row>
      <xdr:rowOff>103186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6341993"/>
          <a:ext cx="2087900" cy="72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21880</xdr:colOff>
      <xdr:row>56</xdr:row>
      <xdr:rowOff>76201</xdr:rowOff>
    </xdr:from>
    <xdr:to>
      <xdr:col>33</xdr:col>
      <xdr:colOff>218782</xdr:colOff>
      <xdr:row>70</xdr:row>
      <xdr:rowOff>135149</xdr:rowOff>
    </xdr:to>
    <xdr:pic>
      <xdr:nvPicPr>
        <xdr:cNvPr id="396" name="Immagin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1205" y="13535026"/>
          <a:ext cx="5016552" cy="259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37</xdr:row>
          <xdr:rowOff>161925</xdr:rowOff>
        </xdr:from>
        <xdr:to>
          <xdr:col>49</xdr:col>
          <xdr:colOff>19050</xdr:colOff>
          <xdr:row>39</xdr:row>
          <xdr:rowOff>19050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44</xdr:row>
          <xdr:rowOff>161925</xdr:rowOff>
        </xdr:from>
        <xdr:to>
          <xdr:col>62</xdr:col>
          <xdr:colOff>9525</xdr:colOff>
          <xdr:row>46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409575</xdr:colOff>
      <xdr:row>12</xdr:row>
      <xdr:rowOff>47021</xdr:rowOff>
    </xdr:from>
    <xdr:to>
      <xdr:col>1</xdr:col>
      <xdr:colOff>1381125</xdr:colOff>
      <xdr:row>19</xdr:row>
      <xdr:rowOff>157780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533046"/>
          <a:ext cx="2257425" cy="17109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44</xdr:row>
          <xdr:rowOff>161925</xdr:rowOff>
        </xdr:from>
        <xdr:to>
          <xdr:col>62</xdr:col>
          <xdr:colOff>9525</xdr:colOff>
          <xdr:row>46</xdr:row>
          <xdr:rowOff>9525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44</xdr:row>
          <xdr:rowOff>161925</xdr:rowOff>
        </xdr:from>
        <xdr:to>
          <xdr:col>62</xdr:col>
          <xdr:colOff>9525</xdr:colOff>
          <xdr:row>46</xdr:row>
          <xdr:rowOff>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171450</xdr:rowOff>
        </xdr:from>
        <xdr:to>
          <xdr:col>23</xdr:col>
          <xdr:colOff>9525</xdr:colOff>
          <xdr:row>46</xdr:row>
          <xdr:rowOff>19050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171450</xdr:rowOff>
        </xdr:from>
        <xdr:to>
          <xdr:col>23</xdr:col>
          <xdr:colOff>9525</xdr:colOff>
          <xdr:row>45</xdr:row>
          <xdr:rowOff>19050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6">
    <pageSetUpPr fitToPage="1"/>
  </sheetPr>
  <dimension ref="A1:BL100"/>
  <sheetViews>
    <sheetView tabSelected="1" zoomScaleNormal="100" workbookViewId="0">
      <selection activeCell="I98" sqref="I98"/>
    </sheetView>
  </sheetViews>
  <sheetFormatPr defaultColWidth="8.85546875" defaultRowHeight="15" x14ac:dyDescent="0.25"/>
  <cols>
    <col min="1" max="1" width="19.28515625" style="24" bestFit="1" customWidth="1"/>
    <col min="2" max="2" width="23.42578125" style="24" customWidth="1"/>
    <col min="3" max="3" width="44.85546875" style="1" customWidth="1"/>
    <col min="4" max="4" width="31.140625" style="1" customWidth="1"/>
    <col min="5" max="5" width="35.140625" style="1" customWidth="1"/>
    <col min="6" max="6" width="8.85546875" style="24" bestFit="1" customWidth="1"/>
    <col min="7" max="7" width="12.42578125" style="1" customWidth="1"/>
    <col min="8" max="8" width="5.42578125" style="1" bestFit="1" customWidth="1"/>
    <col min="9" max="9" width="11.5703125" style="1" bestFit="1" customWidth="1"/>
    <col min="10" max="10" width="27.28515625" style="1" customWidth="1"/>
    <col min="11" max="11" width="4.28515625" style="1" customWidth="1"/>
    <col min="12" max="63" width="3.28515625" style="1" customWidth="1"/>
    <col min="64" max="16384" width="8.85546875" style="1"/>
  </cols>
  <sheetData>
    <row r="1" spans="1:62" s="10" customFormat="1" ht="18.75" x14ac:dyDescent="0.25">
      <c r="A1" s="12" t="s">
        <v>85</v>
      </c>
      <c r="K1" s="12" t="s">
        <v>45</v>
      </c>
    </row>
    <row r="2" spans="1:62" s="10" customFormat="1" ht="15.75" x14ac:dyDescent="0.25">
      <c r="A2" s="58" t="s">
        <v>44</v>
      </c>
      <c r="K2" s="57" t="s">
        <v>53</v>
      </c>
    </row>
    <row r="3" spans="1:62" s="57" customFormat="1" ht="15.75" x14ac:dyDescent="0.25">
      <c r="A3" s="57" t="s">
        <v>154</v>
      </c>
      <c r="K3" s="57" t="s">
        <v>54</v>
      </c>
    </row>
    <row r="4" spans="1:62" s="57" customFormat="1" ht="15.75" x14ac:dyDescent="0.25">
      <c r="A4" s="57" t="s">
        <v>153</v>
      </c>
      <c r="K4" s="57" t="s">
        <v>47</v>
      </c>
    </row>
    <row r="5" spans="1:62" s="57" customFormat="1" ht="15.75" x14ac:dyDescent="0.25">
      <c r="A5" s="57" t="s">
        <v>89</v>
      </c>
      <c r="K5" s="57" t="s">
        <v>190</v>
      </c>
    </row>
    <row r="6" spans="1:62" s="57" customFormat="1" ht="15.75" x14ac:dyDescent="0.25">
      <c r="A6" s="57" t="s">
        <v>66</v>
      </c>
    </row>
    <row r="7" spans="1:62" s="57" customFormat="1" ht="18.75" x14ac:dyDescent="0.25">
      <c r="A7" s="57" t="s">
        <v>77</v>
      </c>
      <c r="K7" s="12" t="s">
        <v>52</v>
      </c>
    </row>
    <row r="8" spans="1:62" s="57" customFormat="1" ht="15.75" x14ac:dyDescent="0.25">
      <c r="A8" s="57" t="s">
        <v>78</v>
      </c>
      <c r="K8" s="57" t="s">
        <v>55</v>
      </c>
    </row>
    <row r="9" spans="1:62" s="57" customFormat="1" ht="15.75" x14ac:dyDescent="0.25">
      <c r="A9" s="57" t="s">
        <v>86</v>
      </c>
      <c r="K9" s="57" t="s">
        <v>40</v>
      </c>
    </row>
    <row r="10" spans="1:62" s="57" customFormat="1" ht="15.75" x14ac:dyDescent="0.25">
      <c r="A10" s="57" t="s">
        <v>151</v>
      </c>
      <c r="K10" s="57" t="s">
        <v>41</v>
      </c>
    </row>
    <row r="11" spans="1:62" s="57" customFormat="1" ht="15.75" x14ac:dyDescent="0.25">
      <c r="A11" s="57" t="s">
        <v>152</v>
      </c>
    </row>
    <row r="12" spans="1:62" s="57" customFormat="1" ht="16.5" thickBot="1" x14ac:dyDescent="0.3">
      <c r="A12" s="60" t="s">
        <v>155</v>
      </c>
      <c r="B12" s="59"/>
      <c r="F12" s="59"/>
    </row>
    <row r="13" spans="1:62" ht="18.75" x14ac:dyDescent="0.25">
      <c r="A13" s="149"/>
      <c r="B13" s="150"/>
      <c r="C13" s="269" t="s">
        <v>192</v>
      </c>
      <c r="D13" s="270"/>
      <c r="E13" s="270"/>
      <c r="F13" s="270"/>
      <c r="G13" s="270"/>
      <c r="H13" s="270"/>
      <c r="I13" s="271"/>
      <c r="J13" s="12"/>
      <c r="K13" s="50"/>
      <c r="L13" s="12"/>
      <c r="M13" s="12"/>
      <c r="N13" s="12"/>
      <c r="O13" s="12"/>
      <c r="P13" s="12"/>
      <c r="Q13" s="12"/>
      <c r="AC13" s="12" t="s">
        <v>46</v>
      </c>
      <c r="BJ13" s="49"/>
    </row>
    <row r="14" spans="1:62" ht="18.75" x14ac:dyDescent="0.25">
      <c r="A14" s="151"/>
      <c r="B14" s="152"/>
      <c r="C14" s="272"/>
      <c r="D14" s="273"/>
      <c r="E14" s="273"/>
      <c r="F14" s="273"/>
      <c r="G14" s="273"/>
      <c r="H14" s="273"/>
      <c r="I14" s="274"/>
      <c r="J14" s="12"/>
      <c r="K14" s="95"/>
      <c r="L14" s="72" t="s">
        <v>57</v>
      </c>
      <c r="M14" s="96"/>
      <c r="N14" s="96"/>
      <c r="O14" s="96"/>
      <c r="P14" s="96"/>
      <c r="Q14" s="96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97"/>
    </row>
    <row r="15" spans="1:62" ht="14.45" customHeight="1" x14ac:dyDescent="0.25">
      <c r="A15" s="151"/>
      <c r="B15" s="152"/>
      <c r="C15" s="275"/>
      <c r="D15" s="276"/>
      <c r="E15" s="276"/>
      <c r="F15" s="276"/>
      <c r="G15" s="276"/>
      <c r="H15" s="276"/>
      <c r="I15" s="277"/>
      <c r="J15" s="12"/>
      <c r="K15" s="98"/>
      <c r="L15" s="57" t="s">
        <v>72</v>
      </c>
      <c r="M15" s="12"/>
      <c r="N15" s="12"/>
      <c r="O15" s="12"/>
      <c r="P15" s="12"/>
      <c r="Q15" s="12"/>
      <c r="BJ15" s="67"/>
    </row>
    <row r="16" spans="1:62" ht="31.5" customHeight="1" x14ac:dyDescent="0.25">
      <c r="A16" s="151"/>
      <c r="B16" s="153"/>
      <c r="C16" s="260" t="s">
        <v>191</v>
      </c>
      <c r="D16" s="261"/>
      <c r="E16" s="261"/>
      <c r="F16" s="261"/>
      <c r="G16" s="261"/>
      <c r="H16" s="261"/>
      <c r="I16" s="262"/>
      <c r="J16" s="12"/>
      <c r="K16" s="98"/>
      <c r="L16" s="57" t="s">
        <v>71</v>
      </c>
      <c r="M16" s="12"/>
      <c r="N16" s="12"/>
      <c r="O16" s="12"/>
      <c r="P16" s="12"/>
      <c r="Q16" s="12"/>
      <c r="BJ16" s="67"/>
    </row>
    <row r="17" spans="1:63" ht="14.45" customHeight="1" x14ac:dyDescent="0.25">
      <c r="A17" s="154"/>
      <c r="B17" s="153"/>
      <c r="C17" s="263"/>
      <c r="D17" s="264"/>
      <c r="E17" s="264"/>
      <c r="F17" s="264"/>
      <c r="G17" s="264"/>
      <c r="H17" s="264"/>
      <c r="I17" s="265"/>
      <c r="J17" s="12"/>
      <c r="K17" s="98"/>
      <c r="L17" s="57"/>
      <c r="M17" s="2"/>
      <c r="N17" s="2"/>
      <c r="O17" s="2"/>
      <c r="P17" s="2"/>
      <c r="Q17" s="2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BJ17" s="67"/>
    </row>
    <row r="18" spans="1:63" ht="14.45" customHeight="1" x14ac:dyDescent="0.25">
      <c r="A18" s="151"/>
      <c r="B18" s="152"/>
      <c r="C18" s="263"/>
      <c r="D18" s="264"/>
      <c r="E18" s="264"/>
      <c r="F18" s="264"/>
      <c r="G18" s="264"/>
      <c r="H18" s="264"/>
      <c r="I18" s="265"/>
      <c r="J18" s="12"/>
      <c r="K18" s="95"/>
      <c r="L18" s="72" t="s">
        <v>62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126"/>
      <c r="AC18" s="125"/>
      <c r="AD18" s="72" t="s">
        <v>38</v>
      </c>
      <c r="AE18" s="61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97"/>
    </row>
    <row r="19" spans="1:63" ht="14.45" customHeight="1" x14ac:dyDescent="0.25">
      <c r="A19" s="151"/>
      <c r="B19" s="152"/>
      <c r="C19" s="263"/>
      <c r="D19" s="264"/>
      <c r="E19" s="264"/>
      <c r="F19" s="264"/>
      <c r="G19" s="264"/>
      <c r="H19" s="264"/>
      <c r="I19" s="265"/>
      <c r="J19" s="12"/>
      <c r="K19" s="98"/>
      <c r="L19" s="138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38"/>
      <c r="X19" s="138"/>
      <c r="Y19" s="140"/>
      <c r="Z19" s="140"/>
      <c r="AA19" s="140"/>
      <c r="AB19" s="67"/>
      <c r="AC19" s="66"/>
      <c r="AD19" s="140" t="s">
        <v>43</v>
      </c>
      <c r="AE19" s="140"/>
      <c r="AF19" s="138"/>
      <c r="AG19" s="138"/>
      <c r="AH19" s="138"/>
      <c r="AI19" s="140"/>
      <c r="AJ19" s="140"/>
      <c r="AK19" s="140"/>
      <c r="AL19" s="141">
        <f>H46*4+4</f>
        <v>4</v>
      </c>
      <c r="AM19" s="138"/>
      <c r="AN19" s="138"/>
      <c r="AO19" s="138"/>
      <c r="AP19" s="140"/>
      <c r="AQ19" s="140"/>
      <c r="AR19" s="140"/>
      <c r="AS19" s="138"/>
      <c r="AT19" s="138"/>
      <c r="AU19" s="140"/>
      <c r="AV19" s="140"/>
      <c r="AW19" s="138"/>
      <c r="AX19" s="138"/>
      <c r="AY19" s="138"/>
      <c r="AZ19" s="140"/>
      <c r="BA19" s="138"/>
      <c r="BB19" s="141"/>
      <c r="BC19" s="138"/>
      <c r="BD19" s="138"/>
      <c r="BE19" s="138"/>
      <c r="BF19" s="138"/>
      <c r="BG19" s="138"/>
      <c r="BH19" s="138"/>
      <c r="BI19" s="138"/>
      <c r="BJ19" s="67"/>
    </row>
    <row r="20" spans="1:63" ht="14.45" customHeight="1" x14ac:dyDescent="0.25">
      <c r="A20" s="155"/>
      <c r="B20" s="156"/>
      <c r="C20" s="266"/>
      <c r="D20" s="267"/>
      <c r="E20" s="267"/>
      <c r="F20" s="267"/>
      <c r="G20" s="267"/>
      <c r="H20" s="267"/>
      <c r="I20" s="268"/>
      <c r="J20" s="12"/>
      <c r="K20" s="66"/>
      <c r="L20" s="143" t="s">
        <v>63</v>
      </c>
      <c r="M20" s="140"/>
      <c r="N20" s="140"/>
      <c r="O20" s="140"/>
      <c r="P20" s="140"/>
      <c r="Q20" s="138"/>
      <c r="R20" s="141">
        <f>AL19</f>
        <v>4</v>
      </c>
      <c r="S20" s="140"/>
      <c r="T20" s="140"/>
      <c r="U20" s="140"/>
      <c r="V20" s="140"/>
      <c r="W20" s="138"/>
      <c r="X20" s="138"/>
      <c r="Y20" s="138"/>
      <c r="Z20" s="140"/>
      <c r="AA20" s="140"/>
      <c r="AB20" s="67"/>
      <c r="AC20" s="66"/>
      <c r="AD20" s="140" t="s">
        <v>42</v>
      </c>
      <c r="AE20" s="140"/>
      <c r="AF20" s="138"/>
      <c r="AG20" s="138"/>
      <c r="AH20" s="138"/>
      <c r="AI20" s="140"/>
      <c r="AJ20" s="140"/>
      <c r="AK20" s="140"/>
      <c r="AL20" s="141">
        <f>T31+AG31+AT31+BG31+T49+AG49+AT49+BG49</f>
        <v>4</v>
      </c>
      <c r="AM20" s="142" t="str">
        <f>IF(AL20&lt;&gt;AL19,"ERRORE, CONTROLLA LE  CPU","VERIFICA OK")</f>
        <v>VERIFICA OK</v>
      </c>
      <c r="AN20" s="138"/>
      <c r="AO20" s="138"/>
      <c r="AP20" s="140"/>
      <c r="AQ20" s="140"/>
      <c r="AR20" s="140"/>
      <c r="AS20" s="138"/>
      <c r="AT20" s="138"/>
      <c r="AU20" s="138"/>
      <c r="AV20" s="140"/>
      <c r="AW20" s="138"/>
      <c r="AX20" s="138"/>
      <c r="AY20" s="138"/>
      <c r="AZ20" s="140"/>
      <c r="BA20" s="138"/>
      <c r="BB20" s="141"/>
      <c r="BC20" s="142"/>
      <c r="BD20" s="140"/>
      <c r="BE20" s="140"/>
      <c r="BF20" s="140"/>
      <c r="BG20" s="140"/>
      <c r="BH20" s="140"/>
      <c r="BI20" s="140"/>
      <c r="BJ20" s="67"/>
    </row>
    <row r="21" spans="1:63" ht="14.45" customHeight="1" x14ac:dyDescent="0.25">
      <c r="A21" s="40"/>
      <c r="B21" s="1"/>
      <c r="F21" s="1"/>
      <c r="I21" s="41"/>
      <c r="J21" s="12"/>
      <c r="K21" s="98"/>
      <c r="L21" s="143" t="s">
        <v>64</v>
      </c>
      <c r="M21" s="140"/>
      <c r="N21" s="140"/>
      <c r="O21" s="140"/>
      <c r="P21" s="140"/>
      <c r="Q21" s="138"/>
      <c r="R21" s="259">
        <f>R20*24</f>
        <v>96</v>
      </c>
      <c r="S21" s="259"/>
      <c r="T21" s="140"/>
      <c r="U21" s="140"/>
      <c r="V21" s="140"/>
      <c r="W21" s="138"/>
      <c r="X21" s="138"/>
      <c r="Y21" s="140"/>
      <c r="Z21" s="140"/>
      <c r="AA21" s="140"/>
      <c r="AB21" s="67"/>
      <c r="AC21" s="66"/>
      <c r="AD21" s="140" t="s">
        <v>34</v>
      </c>
      <c r="AE21" s="138"/>
      <c r="AF21" s="138"/>
      <c r="AG21" s="138"/>
      <c r="AH21" s="138"/>
      <c r="AI21" s="138"/>
      <c r="AJ21" s="138"/>
      <c r="AK21" s="138"/>
      <c r="AL21" s="141">
        <f>H49</f>
        <v>0</v>
      </c>
      <c r="AM21" s="140"/>
      <c r="AN21" s="138"/>
      <c r="AO21" s="138"/>
      <c r="AP21" s="140"/>
      <c r="AQ21" s="140"/>
      <c r="AR21" s="140"/>
      <c r="AS21" s="138"/>
      <c r="AT21" s="138"/>
      <c r="AU21" s="138"/>
      <c r="AV21" s="140"/>
      <c r="AW21" s="138"/>
      <c r="AX21" s="138"/>
      <c r="AY21" s="138"/>
      <c r="AZ21" s="140"/>
      <c r="BA21" s="138"/>
      <c r="BB21" s="141"/>
      <c r="BC21" s="140"/>
      <c r="BD21" s="140"/>
      <c r="BE21" s="140"/>
      <c r="BF21" s="140"/>
      <c r="BG21" s="140"/>
      <c r="BH21" s="140"/>
      <c r="BI21" s="140"/>
      <c r="BJ21" s="67"/>
    </row>
    <row r="22" spans="1:63" ht="14.45" customHeight="1" x14ac:dyDescent="0.25">
      <c r="A22" s="32" t="s">
        <v>6</v>
      </c>
      <c r="B22" s="158"/>
      <c r="C22" s="158"/>
      <c r="D22" s="158"/>
      <c r="E22" s="11" t="s">
        <v>7</v>
      </c>
      <c r="F22" s="158"/>
      <c r="G22" s="11" t="s">
        <v>8</v>
      </c>
      <c r="H22" s="158"/>
      <c r="I22" s="161"/>
      <c r="J22" s="12"/>
      <c r="K22" s="98"/>
      <c r="L22" s="143" t="s">
        <v>65</v>
      </c>
      <c r="M22" s="140"/>
      <c r="N22" s="140"/>
      <c r="O22" s="140"/>
      <c r="P22" s="140"/>
      <c r="Q22" s="140"/>
      <c r="R22" s="259">
        <f>AL21*32+AL23*64</f>
        <v>512</v>
      </c>
      <c r="S22" s="259"/>
      <c r="T22" s="140"/>
      <c r="U22" s="140"/>
      <c r="V22" s="140"/>
      <c r="W22" s="138"/>
      <c r="X22" s="138"/>
      <c r="Y22" s="140"/>
      <c r="Z22" s="140"/>
      <c r="AA22" s="140"/>
      <c r="AB22" s="67"/>
      <c r="AC22" s="66"/>
      <c r="AD22" s="140" t="s">
        <v>36</v>
      </c>
      <c r="AE22" s="138"/>
      <c r="AF22" s="138"/>
      <c r="AG22" s="138"/>
      <c r="AH22" s="138"/>
      <c r="AI22" s="138"/>
      <c r="AJ22" s="138"/>
      <c r="AK22" s="138"/>
      <c r="AL22" s="141">
        <f>X39+X45+AK39+AK45+AX39+BK39+AX45+BK45</f>
        <v>0</v>
      </c>
      <c r="AM22" s="142" t="str">
        <f>IF(AL22&lt;&gt;AL21,"ERRORE POSIZIONAMENTO RAM","VERIFICA OK")</f>
        <v>VERIFICA OK</v>
      </c>
      <c r="AN22" s="138"/>
      <c r="AO22" s="138"/>
      <c r="AP22" s="140"/>
      <c r="AQ22" s="140"/>
      <c r="AR22" s="140"/>
      <c r="AS22" s="138"/>
      <c r="AT22" s="138"/>
      <c r="AU22" s="138"/>
      <c r="AV22" s="140"/>
      <c r="AW22" s="140"/>
      <c r="AX22" s="140"/>
      <c r="AY22" s="140"/>
      <c r="AZ22" s="140"/>
      <c r="BA22" s="138"/>
      <c r="BB22" s="141"/>
      <c r="BC22" s="142"/>
      <c r="BD22" s="140"/>
      <c r="BE22" s="140"/>
      <c r="BF22" s="140"/>
      <c r="BG22" s="140"/>
      <c r="BH22" s="140"/>
      <c r="BI22" s="140"/>
      <c r="BJ22" s="67"/>
    </row>
    <row r="23" spans="1:63" ht="14.45" customHeight="1" x14ac:dyDescent="0.25">
      <c r="A23" s="33"/>
      <c r="B23" s="3"/>
      <c r="C23" s="4"/>
      <c r="D23" s="4"/>
      <c r="E23" s="4"/>
      <c r="F23" s="13"/>
      <c r="G23" s="13"/>
      <c r="H23" s="13"/>
      <c r="I23" s="34"/>
      <c r="K23" s="66"/>
      <c r="L23" s="144" t="s">
        <v>149</v>
      </c>
      <c r="M23" s="138"/>
      <c r="N23" s="138"/>
      <c r="O23" s="138"/>
      <c r="P23" s="138"/>
      <c r="Q23" s="138"/>
      <c r="R23" s="145" t="s">
        <v>150</v>
      </c>
      <c r="S23" s="145"/>
      <c r="T23" s="140"/>
      <c r="U23" s="140"/>
      <c r="V23" s="140"/>
      <c r="W23" s="138"/>
      <c r="X23" s="138"/>
      <c r="Y23" s="140"/>
      <c r="Z23" s="140"/>
      <c r="AA23" s="140"/>
      <c r="AB23" s="67"/>
      <c r="AC23" s="66"/>
      <c r="AD23" s="140" t="s">
        <v>35</v>
      </c>
      <c r="AE23" s="138"/>
      <c r="AF23" s="138"/>
      <c r="AG23" s="138"/>
      <c r="AH23" s="138"/>
      <c r="AI23" s="138"/>
      <c r="AJ23" s="138"/>
      <c r="AK23" s="138"/>
      <c r="AL23" s="141">
        <f>H50+8</f>
        <v>8</v>
      </c>
      <c r="AM23" s="140"/>
      <c r="AN23" s="138"/>
      <c r="AO23" s="138"/>
      <c r="AP23" s="138"/>
      <c r="AQ23" s="138"/>
      <c r="AR23" s="138"/>
      <c r="AS23" s="138"/>
      <c r="AT23" s="138"/>
      <c r="AU23" s="138"/>
      <c r="AV23" s="140"/>
      <c r="AW23" s="140"/>
      <c r="AX23" s="140"/>
      <c r="AY23" s="140"/>
      <c r="AZ23" s="140"/>
      <c r="BA23" s="138"/>
      <c r="BB23" s="141"/>
      <c r="BC23" s="138"/>
      <c r="BD23" s="140"/>
      <c r="BE23" s="140"/>
      <c r="BF23" s="140"/>
      <c r="BG23" s="140"/>
      <c r="BH23" s="140"/>
      <c r="BI23" s="140"/>
      <c r="BJ23" s="67"/>
    </row>
    <row r="24" spans="1:63" ht="14.45" customHeight="1" x14ac:dyDescent="0.25">
      <c r="A24" s="35" t="s">
        <v>21</v>
      </c>
      <c r="B24" s="159"/>
      <c r="C24" s="158"/>
      <c r="D24" s="11" t="s">
        <v>17</v>
      </c>
      <c r="E24" s="158"/>
      <c r="F24" s="11" t="s">
        <v>18</v>
      </c>
      <c r="G24" s="158"/>
      <c r="H24" s="158"/>
      <c r="I24" s="161"/>
      <c r="K24" s="68"/>
      <c r="L24" s="128"/>
      <c r="M24" s="75"/>
      <c r="N24" s="75"/>
      <c r="O24" s="75"/>
      <c r="P24" s="75"/>
      <c r="Q24" s="52"/>
      <c r="R24" s="79"/>
      <c r="S24" s="75"/>
      <c r="T24" s="75"/>
      <c r="U24" s="75"/>
      <c r="V24" s="75"/>
      <c r="W24" s="52"/>
      <c r="X24" s="52"/>
      <c r="Y24" s="75"/>
      <c r="Z24" s="75"/>
      <c r="AA24" s="75"/>
      <c r="AB24" s="69"/>
      <c r="AC24" s="68"/>
      <c r="AD24" s="75" t="s">
        <v>37</v>
      </c>
      <c r="AE24" s="75"/>
      <c r="AF24" s="52"/>
      <c r="AG24" s="52"/>
      <c r="AH24" s="52"/>
      <c r="AI24" s="52"/>
      <c r="AJ24" s="52"/>
      <c r="AK24" s="52"/>
      <c r="AL24" s="79">
        <f>X40+X46+AK40+AK46+AX40+BK40+AX46+BK46</f>
        <v>8</v>
      </c>
      <c r="AM24" s="99" t="str">
        <f>IF(AL24&lt;&gt;AL23,"ERRORE POSIZIONAMENTO RAM","VERIFICA OK")</f>
        <v>VERIFICA OK</v>
      </c>
      <c r="AN24" s="52"/>
      <c r="AO24" s="52"/>
      <c r="AP24" s="52"/>
      <c r="AQ24" s="52"/>
      <c r="AR24" s="52"/>
      <c r="AS24" s="52"/>
      <c r="AT24" s="52"/>
      <c r="AU24" s="52"/>
      <c r="AV24" s="75"/>
      <c r="AW24" s="75"/>
      <c r="AX24" s="75"/>
      <c r="AY24" s="75"/>
      <c r="AZ24" s="75"/>
      <c r="BA24" s="52"/>
      <c r="BB24" s="79"/>
      <c r="BC24" s="99"/>
      <c r="BD24" s="75"/>
      <c r="BE24" s="75"/>
      <c r="BF24" s="75"/>
      <c r="BG24" s="75"/>
      <c r="BH24" s="75"/>
      <c r="BI24" s="75"/>
      <c r="BJ24" s="69"/>
    </row>
    <row r="25" spans="1:63" ht="14.45" customHeight="1" x14ac:dyDescent="0.25">
      <c r="A25" s="36"/>
      <c r="B25" s="2"/>
      <c r="C25" s="2"/>
      <c r="D25" s="2"/>
      <c r="E25" s="2"/>
      <c r="F25" s="2"/>
      <c r="G25" s="2"/>
      <c r="H25" s="2"/>
      <c r="I25" s="37"/>
      <c r="J25" s="40"/>
      <c r="K25" s="54"/>
      <c r="L25" s="127"/>
      <c r="M25" s="10"/>
      <c r="N25" s="10"/>
      <c r="O25" s="10"/>
      <c r="P25" s="10"/>
      <c r="R25" s="8"/>
      <c r="S25" s="10"/>
      <c r="T25" s="10"/>
      <c r="U25" s="10"/>
      <c r="V25" s="10"/>
      <c r="Y25" s="10"/>
      <c r="Z25" s="10"/>
      <c r="AA25" s="10"/>
      <c r="AB25" s="138"/>
      <c r="AC25" s="54"/>
      <c r="AV25" s="10"/>
      <c r="AW25" s="10"/>
      <c r="AX25" s="10"/>
      <c r="AY25" s="10"/>
      <c r="AZ25" s="10"/>
      <c r="BB25" s="8"/>
      <c r="BC25" s="10"/>
      <c r="BD25" s="10"/>
      <c r="BE25" s="10"/>
      <c r="BF25" s="10"/>
      <c r="BG25" s="10"/>
      <c r="BH25" s="10"/>
      <c r="BI25" s="10"/>
      <c r="BJ25" s="54"/>
      <c r="BK25" s="138"/>
    </row>
    <row r="26" spans="1:63" ht="14.45" customHeight="1" x14ac:dyDescent="0.25">
      <c r="A26" s="35" t="s">
        <v>20</v>
      </c>
      <c r="B26" s="159"/>
      <c r="C26" s="158"/>
      <c r="D26" s="11" t="s">
        <v>17</v>
      </c>
      <c r="E26" s="158"/>
      <c r="F26" s="11" t="s">
        <v>18</v>
      </c>
      <c r="G26" s="158"/>
      <c r="H26" s="158"/>
      <c r="I26" s="161"/>
      <c r="J26" s="40"/>
      <c r="K26" s="138"/>
      <c r="L26" s="144"/>
      <c r="M26" s="140"/>
      <c r="N26" s="140"/>
      <c r="O26" s="140"/>
      <c r="P26" s="140"/>
      <c r="Q26" s="138"/>
      <c r="R26" s="141"/>
      <c r="S26" s="140"/>
      <c r="T26" s="140"/>
      <c r="U26" s="140"/>
      <c r="V26" s="140"/>
      <c r="W26" s="138"/>
      <c r="X26" s="138"/>
      <c r="Y26" s="140"/>
      <c r="Z26" s="140"/>
      <c r="AA26" s="140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40"/>
      <c r="AW26" s="140"/>
      <c r="AX26" s="140"/>
      <c r="AY26" s="140"/>
      <c r="AZ26" s="140"/>
      <c r="BA26" s="138"/>
      <c r="BB26" s="141"/>
      <c r="BC26" s="142"/>
      <c r="BD26" s="140"/>
      <c r="BE26" s="140"/>
      <c r="BF26" s="140"/>
      <c r="BG26" s="140"/>
      <c r="BH26" s="140"/>
      <c r="BI26" s="140"/>
      <c r="BJ26" s="138"/>
      <c r="BK26" s="138"/>
    </row>
    <row r="27" spans="1:63" ht="14.45" customHeight="1" x14ac:dyDescent="0.25">
      <c r="A27" s="36"/>
      <c r="B27" s="2"/>
      <c r="C27" s="2"/>
      <c r="D27" s="2"/>
      <c r="E27" s="2"/>
      <c r="F27" s="2"/>
      <c r="G27" s="2"/>
      <c r="H27" s="2"/>
      <c r="I27" s="37"/>
      <c r="BC27" s="10"/>
      <c r="BD27" s="10"/>
      <c r="BE27" s="10"/>
      <c r="BF27" s="10"/>
      <c r="BG27" s="10"/>
      <c r="BH27" s="10"/>
      <c r="BI27" s="10"/>
      <c r="BJ27" s="10"/>
    </row>
    <row r="28" spans="1:63" ht="14.45" customHeight="1" thickBot="1" x14ac:dyDescent="0.3">
      <c r="A28" s="51"/>
      <c r="B28" s="63"/>
      <c r="C28" s="64" t="s">
        <v>50</v>
      </c>
      <c r="E28" s="160">
        <v>1</v>
      </c>
      <c r="I28" s="41"/>
      <c r="AB28" s="62"/>
    </row>
    <row r="29" spans="1:63" ht="14.45" customHeight="1" x14ac:dyDescent="0.25">
      <c r="A29" s="88"/>
      <c r="B29" s="73"/>
      <c r="C29" s="52"/>
      <c r="D29" s="52"/>
      <c r="E29" s="52"/>
      <c r="F29" s="73"/>
      <c r="G29" s="52"/>
      <c r="H29" s="52"/>
      <c r="I29" s="53"/>
      <c r="L29" s="163"/>
      <c r="M29" s="164"/>
      <c r="N29" s="164"/>
      <c r="O29" s="164"/>
      <c r="P29" s="164"/>
      <c r="Q29" s="164"/>
      <c r="R29" s="164"/>
      <c r="S29" s="165"/>
      <c r="T29" s="165"/>
      <c r="U29" s="165"/>
      <c r="V29" s="165"/>
      <c r="W29" s="165"/>
      <c r="X29" s="166"/>
      <c r="Y29" s="167"/>
      <c r="Z29" s="164"/>
      <c r="AA29" s="164"/>
      <c r="AB29" s="164"/>
      <c r="AC29" s="164"/>
      <c r="AD29" s="164"/>
      <c r="AE29" s="167" t="s">
        <v>60</v>
      </c>
      <c r="AF29" s="165"/>
      <c r="AG29" s="165"/>
      <c r="AH29" s="165"/>
      <c r="AI29" s="165"/>
      <c r="AJ29" s="165"/>
      <c r="AK29" s="166"/>
      <c r="AL29" s="167"/>
      <c r="AM29" s="164"/>
      <c r="AN29" s="164"/>
      <c r="AO29" s="164"/>
      <c r="AP29" s="164"/>
      <c r="AQ29" s="164"/>
      <c r="AR29" s="164"/>
      <c r="AS29" s="165"/>
      <c r="AT29" s="165"/>
      <c r="AU29" s="165"/>
      <c r="AV29" s="165"/>
      <c r="AW29" s="165"/>
      <c r="AX29" s="166"/>
      <c r="AY29" s="167"/>
      <c r="AZ29" s="164"/>
      <c r="BA29" s="164"/>
      <c r="BB29" s="164"/>
      <c r="BC29" s="164"/>
      <c r="BD29" s="164"/>
      <c r="BE29" s="164"/>
      <c r="BF29" s="165"/>
      <c r="BG29" s="165"/>
      <c r="BH29" s="165"/>
      <c r="BI29" s="165"/>
      <c r="BJ29" s="168"/>
    </row>
    <row r="30" spans="1:63" ht="14.45" customHeight="1" x14ac:dyDescent="0.25">
      <c r="A30" s="36"/>
      <c r="B30" s="2"/>
      <c r="C30" s="14"/>
      <c r="D30" s="14"/>
      <c r="E30" s="14"/>
      <c r="F30" s="2"/>
      <c r="G30" s="5" t="s">
        <v>12</v>
      </c>
      <c r="H30" s="2"/>
      <c r="I30" s="26" t="s">
        <v>13</v>
      </c>
      <c r="L30" s="169"/>
      <c r="M30" s="162"/>
      <c r="N30" s="162"/>
      <c r="O30" s="170" t="b">
        <v>1</v>
      </c>
      <c r="P30" s="171"/>
      <c r="Q30" s="172" t="s">
        <v>27</v>
      </c>
      <c r="R30" s="173"/>
      <c r="S30" s="173"/>
      <c r="T30" s="174"/>
      <c r="U30" s="175"/>
      <c r="V30" s="175"/>
      <c r="W30" s="175"/>
      <c r="X30" s="162"/>
      <c r="Y30" s="162"/>
      <c r="Z30" s="162"/>
      <c r="AA30" s="162"/>
      <c r="AB30" s="170" t="b">
        <v>1</v>
      </c>
      <c r="AC30" s="171"/>
      <c r="AD30" s="172" t="s">
        <v>26</v>
      </c>
      <c r="AE30" s="173"/>
      <c r="AF30" s="173"/>
      <c r="AG30" s="174"/>
      <c r="AH30" s="175"/>
      <c r="AI30" s="175"/>
      <c r="AJ30" s="175"/>
      <c r="AK30" s="162"/>
      <c r="AL30" s="162"/>
      <c r="AM30" s="162"/>
      <c r="AN30" s="162"/>
      <c r="AO30" s="170" t="b">
        <v>0</v>
      </c>
      <c r="AP30" s="171"/>
      <c r="AQ30" s="172" t="s">
        <v>30</v>
      </c>
      <c r="AR30" s="173"/>
      <c r="AS30" s="173"/>
      <c r="AT30" s="174"/>
      <c r="AU30" s="175"/>
      <c r="AV30" s="175"/>
      <c r="AW30" s="175"/>
      <c r="AX30" s="162"/>
      <c r="AY30" s="162"/>
      <c r="AZ30" s="162"/>
      <c r="BA30" s="162"/>
      <c r="BB30" s="170" t="b">
        <v>0</v>
      </c>
      <c r="BC30" s="171"/>
      <c r="BD30" s="172" t="s">
        <v>33</v>
      </c>
      <c r="BE30" s="173"/>
      <c r="BF30" s="173"/>
      <c r="BG30" s="176"/>
      <c r="BH30" s="175"/>
      <c r="BI30" s="175"/>
      <c r="BJ30" s="177"/>
    </row>
    <row r="31" spans="1:63" ht="14.45" customHeight="1" x14ac:dyDescent="0.25">
      <c r="A31" s="25" t="s">
        <v>74</v>
      </c>
      <c r="B31" s="15" t="s">
        <v>11</v>
      </c>
      <c r="C31" s="14" t="s">
        <v>19</v>
      </c>
      <c r="D31" s="14"/>
      <c r="E31" s="14"/>
      <c r="F31" s="16"/>
      <c r="G31" s="5" t="s">
        <v>15</v>
      </c>
      <c r="H31" s="17" t="s">
        <v>0</v>
      </c>
      <c r="I31" s="26" t="s">
        <v>14</v>
      </c>
      <c r="L31" s="169"/>
      <c r="M31" s="162"/>
      <c r="N31" s="162"/>
      <c r="O31" s="162"/>
      <c r="P31" s="172" t="str">
        <f>IF(T31&gt;0,"CPU","")</f>
        <v>CPU</v>
      </c>
      <c r="Q31" s="173"/>
      <c r="R31" s="173"/>
      <c r="S31" s="173"/>
      <c r="T31" s="178">
        <f>COUNTIF(O30,"VERO")+COUNTIF(O30,"TRUE")</f>
        <v>1</v>
      </c>
      <c r="U31" s="175"/>
      <c r="V31" s="175"/>
      <c r="W31" s="175"/>
      <c r="X31" s="162"/>
      <c r="Y31" s="162"/>
      <c r="Z31" s="162"/>
      <c r="AA31" s="162"/>
      <c r="AB31" s="162"/>
      <c r="AC31" s="172" t="str">
        <f>IF(AG31&gt;0,"CPU","")</f>
        <v>CPU</v>
      </c>
      <c r="AD31" s="173"/>
      <c r="AE31" s="173"/>
      <c r="AF31" s="173"/>
      <c r="AG31" s="178">
        <f>COUNTIF(AB30,"VERO")+COUNTIF(AB30,"TRUE")</f>
        <v>1</v>
      </c>
      <c r="AH31" s="175"/>
      <c r="AI31" s="175"/>
      <c r="AJ31" s="175"/>
      <c r="AK31" s="162"/>
      <c r="AL31" s="162"/>
      <c r="AM31" s="162"/>
      <c r="AN31" s="162"/>
      <c r="AO31" s="162"/>
      <c r="AP31" s="172" t="str">
        <f>IF(AT31&gt;0,"CPU","")</f>
        <v/>
      </c>
      <c r="AQ31" s="173"/>
      <c r="AR31" s="173"/>
      <c r="AS31" s="173"/>
      <c r="AT31" s="178">
        <f>COUNTIF(AO30,"VERO")+COUNTIF(AO30,"TRUE")</f>
        <v>0</v>
      </c>
      <c r="AU31" s="175"/>
      <c r="AV31" s="175"/>
      <c r="AW31" s="175"/>
      <c r="AX31" s="162"/>
      <c r="AY31" s="162"/>
      <c r="AZ31" s="162"/>
      <c r="BA31" s="162"/>
      <c r="BB31" s="162"/>
      <c r="BC31" s="172" t="str">
        <f>IF(BG31&gt;0,"CPU","")</f>
        <v/>
      </c>
      <c r="BD31" s="173"/>
      <c r="BE31" s="173"/>
      <c r="BF31" s="173"/>
      <c r="BG31" s="178">
        <f>COUNTIF(BB30,"VERO")+COUNTIF(BB30,"TRUE")</f>
        <v>0</v>
      </c>
      <c r="BH31" s="175"/>
      <c r="BI31" s="175"/>
      <c r="BJ31" s="177"/>
    </row>
    <row r="32" spans="1:63" ht="14.45" customHeight="1" x14ac:dyDescent="0.25">
      <c r="A32" s="27" t="s">
        <v>113</v>
      </c>
      <c r="B32" s="18" t="s">
        <v>158</v>
      </c>
      <c r="C32" s="10" t="s">
        <v>58</v>
      </c>
      <c r="D32" s="19"/>
      <c r="E32" s="19"/>
      <c r="F32" s="6"/>
      <c r="G32" s="7">
        <v>30580</v>
      </c>
      <c r="H32" s="8">
        <v>1</v>
      </c>
      <c r="I32" s="28">
        <f>H32*G32</f>
        <v>30580</v>
      </c>
      <c r="L32" s="169"/>
      <c r="M32" s="162"/>
      <c r="N32" s="162"/>
      <c r="O32" s="162"/>
      <c r="P32" s="172" t="str">
        <f>IF(T31&gt;0,"INSTALLATA","")</f>
        <v>INSTALLATA</v>
      </c>
      <c r="Q32" s="173"/>
      <c r="R32" s="173"/>
      <c r="S32" s="173"/>
      <c r="T32" s="179"/>
      <c r="U32" s="162"/>
      <c r="V32" s="162"/>
      <c r="W32" s="162"/>
      <c r="X32" s="162"/>
      <c r="Y32" s="162"/>
      <c r="Z32" s="162"/>
      <c r="AA32" s="162"/>
      <c r="AB32" s="162"/>
      <c r="AC32" s="172" t="str">
        <f>IF(AG31&gt;0,"INSTALLATA","")</f>
        <v>INSTALLATA</v>
      </c>
      <c r="AD32" s="173"/>
      <c r="AE32" s="173"/>
      <c r="AF32" s="173"/>
      <c r="AG32" s="179"/>
      <c r="AH32" s="162"/>
      <c r="AI32" s="162"/>
      <c r="AJ32" s="162"/>
      <c r="AK32" s="162"/>
      <c r="AL32" s="162"/>
      <c r="AM32" s="162"/>
      <c r="AN32" s="162"/>
      <c r="AO32" s="162"/>
      <c r="AP32" s="172" t="str">
        <f>IF(AT31&gt;0,"INSTALLATA","")</f>
        <v/>
      </c>
      <c r="AQ32" s="173"/>
      <c r="AR32" s="173"/>
      <c r="AS32" s="173"/>
      <c r="AT32" s="179"/>
      <c r="AU32" s="162"/>
      <c r="AV32" s="162"/>
      <c r="AW32" s="162"/>
      <c r="AX32" s="162"/>
      <c r="AY32" s="162"/>
      <c r="AZ32" s="162"/>
      <c r="BA32" s="162"/>
      <c r="BB32" s="162"/>
      <c r="BC32" s="172" t="str">
        <f>IF(BG31&gt;0,"INSTALLATA","")</f>
        <v/>
      </c>
      <c r="BD32" s="173"/>
      <c r="BE32" s="173"/>
      <c r="BF32" s="173"/>
      <c r="BG32" s="179"/>
      <c r="BH32" s="162"/>
      <c r="BI32" s="162"/>
      <c r="BJ32" s="180"/>
    </row>
    <row r="33" spans="1:64" ht="14.45" customHeight="1" x14ac:dyDescent="0.25">
      <c r="A33" s="31"/>
      <c r="B33" s="19"/>
      <c r="C33" s="103" t="s">
        <v>87</v>
      </c>
      <c r="I33" s="41"/>
      <c r="L33" s="169"/>
      <c r="M33" s="162"/>
      <c r="N33" s="162"/>
      <c r="O33" s="162"/>
      <c r="P33" s="181" t="str">
        <f>IF(AND(T31&gt;0,X37&lt;1),"CPU SENZA RAM","")</f>
        <v/>
      </c>
      <c r="Q33" s="173"/>
      <c r="R33" s="173"/>
      <c r="S33" s="173"/>
      <c r="T33" s="179"/>
      <c r="U33" s="162"/>
      <c r="V33" s="162"/>
      <c r="W33" s="162"/>
      <c r="X33" s="162"/>
      <c r="Y33" s="162"/>
      <c r="Z33" s="162"/>
      <c r="AA33" s="162"/>
      <c r="AB33" s="162"/>
      <c r="AC33" s="181" t="str">
        <f>IF(AND(AG31&gt;0,AK37&lt;1),"CPU SENZA RAM","")</f>
        <v/>
      </c>
      <c r="AD33" s="173"/>
      <c r="AE33" s="173"/>
      <c r="AF33" s="173"/>
      <c r="AG33" s="179"/>
      <c r="AH33" s="162"/>
      <c r="AI33" s="162"/>
      <c r="AJ33" s="162"/>
      <c r="AK33" s="162"/>
      <c r="AL33" s="162"/>
      <c r="AM33" s="162"/>
      <c r="AN33" s="162"/>
      <c r="AO33" s="162"/>
      <c r="AP33" s="181" t="str">
        <f>IF(AND(AT31&gt;0,AX37&lt;1),"CPU SENZA RAM","")</f>
        <v/>
      </c>
      <c r="AQ33" s="173"/>
      <c r="AR33" s="173"/>
      <c r="AS33" s="173"/>
      <c r="AT33" s="179"/>
      <c r="AU33" s="162"/>
      <c r="AV33" s="162"/>
      <c r="AW33" s="162"/>
      <c r="AX33" s="162"/>
      <c r="AY33" s="162"/>
      <c r="AZ33" s="162"/>
      <c r="BA33" s="162"/>
      <c r="BB33" s="162"/>
      <c r="BC33" s="181" t="str">
        <f>IF(AND(BG31&gt;0,BK37&lt;1),"CPU SENZA RAM","")</f>
        <v/>
      </c>
      <c r="BD33" s="173"/>
      <c r="BE33" s="173"/>
      <c r="BF33" s="173"/>
      <c r="BG33" s="179"/>
      <c r="BH33" s="162"/>
      <c r="BI33" s="162"/>
      <c r="BJ33" s="180"/>
    </row>
    <row r="34" spans="1:64" ht="14.45" customHeight="1" x14ac:dyDescent="0.25">
      <c r="A34" s="31"/>
      <c r="B34" s="19"/>
      <c r="C34" s="10" t="s">
        <v>59</v>
      </c>
      <c r="D34" s="19"/>
      <c r="E34" s="19"/>
      <c r="F34" s="19"/>
      <c r="G34" s="10"/>
      <c r="H34" s="10"/>
      <c r="I34" s="30"/>
      <c r="L34" s="169"/>
      <c r="M34" s="162"/>
      <c r="N34" s="162"/>
      <c r="O34" s="162"/>
      <c r="P34" s="171" t="str">
        <f>IF(AND(T31&lt;1,X37&gt;0),"RAM SENZA CPU","")</f>
        <v/>
      </c>
      <c r="Q34" s="173"/>
      <c r="R34" s="173"/>
      <c r="S34" s="173"/>
      <c r="T34" s="179"/>
      <c r="U34" s="162"/>
      <c r="V34" s="162"/>
      <c r="W34" s="162"/>
      <c r="X34" s="179"/>
      <c r="Y34" s="162"/>
      <c r="Z34" s="162"/>
      <c r="AA34" s="162"/>
      <c r="AB34" s="162"/>
      <c r="AC34" s="171" t="str">
        <f>IF(AND(AG31&lt;1,AK37&gt;0),"RAM SENZA CPU","")</f>
        <v/>
      </c>
      <c r="AD34" s="173"/>
      <c r="AE34" s="173"/>
      <c r="AF34" s="173"/>
      <c r="AG34" s="179"/>
      <c r="AH34" s="162"/>
      <c r="AI34" s="162"/>
      <c r="AJ34" s="162"/>
      <c r="AK34" s="162"/>
      <c r="AL34" s="162"/>
      <c r="AM34" s="162"/>
      <c r="AN34" s="162"/>
      <c r="AO34" s="162"/>
      <c r="AP34" s="171" t="str">
        <f>IF(AND(AT31&lt;1,AX37&gt;0),"RAM SENZA CPU","")</f>
        <v/>
      </c>
      <c r="AQ34" s="173"/>
      <c r="AR34" s="173"/>
      <c r="AS34" s="173"/>
      <c r="AT34" s="179"/>
      <c r="AU34" s="162"/>
      <c r="AV34" s="162"/>
      <c r="AW34" s="162"/>
      <c r="AX34" s="162"/>
      <c r="AY34" s="162"/>
      <c r="AZ34" s="162"/>
      <c r="BA34" s="162"/>
      <c r="BB34" s="162"/>
      <c r="BC34" s="182" t="str">
        <f>IF(AND(BG31&lt;1,BK37&gt;0),"RAM SENZA CPU","")</f>
        <v/>
      </c>
      <c r="BD34" s="173"/>
      <c r="BE34" s="173"/>
      <c r="BF34" s="173"/>
      <c r="BG34" s="179"/>
      <c r="BH34" s="162"/>
      <c r="BI34" s="162"/>
      <c r="BJ34" s="180"/>
    </row>
    <row r="35" spans="1:64" ht="14.45" customHeight="1" x14ac:dyDescent="0.25">
      <c r="A35" s="29"/>
      <c r="B35" s="20"/>
      <c r="C35" s="10" t="s">
        <v>88</v>
      </c>
      <c r="D35" s="19"/>
      <c r="E35" s="124"/>
      <c r="F35" s="19"/>
      <c r="G35" s="10"/>
      <c r="H35" s="10"/>
      <c r="I35" s="30"/>
      <c r="K35" s="38"/>
      <c r="L35" s="183">
        <f>COUNTIF(L38:L40,"VERO")+COUNTIF(L38:L40,"TRUE")</f>
        <v>1</v>
      </c>
      <c r="M35" s="178">
        <f>COUNTIF(M38:M40,"VERO")+COUNTIF(M38:M40,"TRUE")</f>
        <v>1</v>
      </c>
      <c r="N35" s="178">
        <f t="shared" ref="N35:W35" si="0">COUNTIF(N38:N40,"VERO")+COUNTIF(N38:N40,"TRUE")</f>
        <v>0</v>
      </c>
      <c r="O35" s="178">
        <f t="shared" si="0"/>
        <v>0</v>
      </c>
      <c r="P35" s="178">
        <f t="shared" si="0"/>
        <v>0</v>
      </c>
      <c r="Q35" s="178">
        <f t="shared" si="0"/>
        <v>0</v>
      </c>
      <c r="R35" s="178">
        <f t="shared" si="0"/>
        <v>0</v>
      </c>
      <c r="S35" s="178">
        <f t="shared" si="0"/>
        <v>0</v>
      </c>
      <c r="T35" s="178">
        <f t="shared" si="0"/>
        <v>0</v>
      </c>
      <c r="U35" s="178">
        <f t="shared" si="0"/>
        <v>0</v>
      </c>
      <c r="V35" s="178">
        <f t="shared" si="0"/>
        <v>0</v>
      </c>
      <c r="W35" s="178">
        <f t="shared" si="0"/>
        <v>0</v>
      </c>
      <c r="X35" s="175"/>
      <c r="Y35" s="178">
        <f t="shared" ref="Y35:AJ35" si="1">COUNTIF(Y38:Y40,"VERO")+COUNTIF(Y38:Y40,"TRUE")</f>
        <v>1</v>
      </c>
      <c r="Z35" s="178">
        <f t="shared" si="1"/>
        <v>1</v>
      </c>
      <c r="AA35" s="178">
        <f t="shared" si="1"/>
        <v>0</v>
      </c>
      <c r="AB35" s="178">
        <f t="shared" si="1"/>
        <v>0</v>
      </c>
      <c r="AC35" s="178">
        <f t="shared" si="1"/>
        <v>0</v>
      </c>
      <c r="AD35" s="178">
        <f t="shared" si="1"/>
        <v>0</v>
      </c>
      <c r="AE35" s="178">
        <f t="shared" si="1"/>
        <v>0</v>
      </c>
      <c r="AF35" s="178">
        <f t="shared" si="1"/>
        <v>0</v>
      </c>
      <c r="AG35" s="178">
        <f t="shared" si="1"/>
        <v>0</v>
      </c>
      <c r="AH35" s="178">
        <f t="shared" si="1"/>
        <v>0</v>
      </c>
      <c r="AI35" s="178">
        <f t="shared" si="1"/>
        <v>0</v>
      </c>
      <c r="AJ35" s="178">
        <f t="shared" si="1"/>
        <v>0</v>
      </c>
      <c r="AK35" s="175"/>
      <c r="AL35" s="178">
        <f t="shared" ref="AL35:AW35" si="2">COUNTIF(AL38:AL40,"VERO")+COUNTIF(AL38:AL40,"TRUE")</f>
        <v>0</v>
      </c>
      <c r="AM35" s="178">
        <f t="shared" si="2"/>
        <v>0</v>
      </c>
      <c r="AN35" s="178">
        <f t="shared" si="2"/>
        <v>0</v>
      </c>
      <c r="AO35" s="178">
        <f t="shared" si="2"/>
        <v>0</v>
      </c>
      <c r="AP35" s="178">
        <f t="shared" si="2"/>
        <v>0</v>
      </c>
      <c r="AQ35" s="178">
        <f t="shared" si="2"/>
        <v>0</v>
      </c>
      <c r="AR35" s="178">
        <f t="shared" si="2"/>
        <v>0</v>
      </c>
      <c r="AS35" s="178">
        <f t="shared" si="2"/>
        <v>0</v>
      </c>
      <c r="AT35" s="178">
        <f t="shared" si="2"/>
        <v>0</v>
      </c>
      <c r="AU35" s="178">
        <f t="shared" si="2"/>
        <v>0</v>
      </c>
      <c r="AV35" s="178">
        <f t="shared" si="2"/>
        <v>0</v>
      </c>
      <c r="AW35" s="178">
        <f t="shared" si="2"/>
        <v>0</v>
      </c>
      <c r="AX35" s="175"/>
      <c r="AY35" s="178">
        <f t="shared" ref="AY35:BI35" si="3">COUNTIF(AY38:AY40,"VERO")+COUNTIF(AY38:AY40,"TRUE")</f>
        <v>0</v>
      </c>
      <c r="AZ35" s="178">
        <f t="shared" si="3"/>
        <v>0</v>
      </c>
      <c r="BA35" s="178">
        <f t="shared" si="3"/>
        <v>0</v>
      </c>
      <c r="BB35" s="178">
        <f t="shared" si="3"/>
        <v>0</v>
      </c>
      <c r="BC35" s="178">
        <f t="shared" si="3"/>
        <v>0</v>
      </c>
      <c r="BD35" s="178">
        <f t="shared" si="3"/>
        <v>0</v>
      </c>
      <c r="BE35" s="178">
        <f t="shared" si="3"/>
        <v>0</v>
      </c>
      <c r="BF35" s="178">
        <f t="shared" si="3"/>
        <v>0</v>
      </c>
      <c r="BG35" s="178">
        <f t="shared" si="3"/>
        <v>0</v>
      </c>
      <c r="BH35" s="178">
        <f t="shared" si="3"/>
        <v>0</v>
      </c>
      <c r="BI35" s="178">
        <f t="shared" si="3"/>
        <v>0</v>
      </c>
      <c r="BJ35" s="184">
        <f>COUNTIF(BJ38:BJ40,"VERO")+COUNTIF(BJ38:BJ40,"TRUE")</f>
        <v>0</v>
      </c>
      <c r="BK35" s="38"/>
    </row>
    <row r="36" spans="1:64" ht="14.45" customHeight="1" x14ac:dyDescent="0.25">
      <c r="A36" s="31"/>
      <c r="B36" s="19"/>
      <c r="C36" s="10" t="s">
        <v>90</v>
      </c>
      <c r="D36" s="19"/>
      <c r="E36" s="124"/>
      <c r="F36" s="20"/>
      <c r="G36" s="10"/>
      <c r="H36" s="10"/>
      <c r="I36" s="30"/>
      <c r="L36" s="185"/>
      <c r="M36" s="186"/>
      <c r="N36" s="187"/>
      <c r="O36" s="186" t="s">
        <v>25</v>
      </c>
      <c r="P36" s="186"/>
      <c r="Q36" s="187"/>
      <c r="R36" s="187"/>
      <c r="S36" s="188"/>
      <c r="T36" s="162"/>
      <c r="U36" s="162"/>
      <c r="V36" s="162"/>
      <c r="W36" s="162"/>
      <c r="X36" s="179"/>
      <c r="Y36" s="187"/>
      <c r="Z36" s="186"/>
      <c r="AA36" s="187"/>
      <c r="AB36" s="186" t="s">
        <v>25</v>
      </c>
      <c r="AC36" s="187"/>
      <c r="AD36" s="187"/>
      <c r="AE36" s="187"/>
      <c r="AF36" s="162"/>
      <c r="AG36" s="162"/>
      <c r="AH36" s="162"/>
      <c r="AI36" s="162"/>
      <c r="AJ36" s="162"/>
      <c r="AK36" s="175"/>
      <c r="AL36" s="187"/>
      <c r="AM36" s="186"/>
      <c r="AN36" s="187"/>
      <c r="AO36" s="186" t="s">
        <v>25</v>
      </c>
      <c r="AP36" s="187"/>
      <c r="AQ36" s="187"/>
      <c r="AR36" s="187"/>
      <c r="AS36" s="162"/>
      <c r="AT36" s="162"/>
      <c r="AU36" s="162"/>
      <c r="AV36" s="162"/>
      <c r="AW36" s="162"/>
      <c r="AX36" s="175"/>
      <c r="AY36" s="187"/>
      <c r="AZ36" s="186" t="s">
        <v>25</v>
      </c>
      <c r="BA36" s="187"/>
      <c r="BB36" s="187"/>
      <c r="BC36" s="187"/>
      <c r="BD36" s="187"/>
      <c r="BE36" s="187"/>
      <c r="BF36" s="187"/>
      <c r="BG36" s="162"/>
      <c r="BH36" s="162"/>
      <c r="BI36" s="162"/>
      <c r="BJ36" s="180"/>
      <c r="BK36" s="38"/>
    </row>
    <row r="37" spans="1:64" ht="14.45" customHeight="1" x14ac:dyDescent="0.25">
      <c r="A37" s="29"/>
      <c r="B37" s="20"/>
      <c r="C37" s="103" t="s">
        <v>91</v>
      </c>
      <c r="D37" s="19"/>
      <c r="E37" s="124"/>
      <c r="F37" s="19"/>
      <c r="G37" s="10"/>
      <c r="H37" s="10"/>
      <c r="I37" s="30"/>
      <c r="L37" s="189">
        <v>1</v>
      </c>
      <c r="M37" s="190">
        <v>2</v>
      </c>
      <c r="N37" s="190">
        <v>3</v>
      </c>
      <c r="O37" s="190">
        <v>4</v>
      </c>
      <c r="P37" s="190">
        <v>5</v>
      </c>
      <c r="Q37" s="190">
        <v>6</v>
      </c>
      <c r="R37" s="190">
        <v>7</v>
      </c>
      <c r="S37" s="190">
        <v>8</v>
      </c>
      <c r="T37" s="190">
        <v>9</v>
      </c>
      <c r="U37" s="190">
        <v>10</v>
      </c>
      <c r="V37" s="190">
        <v>11</v>
      </c>
      <c r="W37" s="190">
        <v>12</v>
      </c>
      <c r="X37" s="174">
        <f>SUM(X38:X40)</f>
        <v>2</v>
      </c>
      <c r="Y37" s="190">
        <v>1</v>
      </c>
      <c r="Z37" s="190">
        <v>2</v>
      </c>
      <c r="AA37" s="190">
        <v>3</v>
      </c>
      <c r="AB37" s="190">
        <v>4</v>
      </c>
      <c r="AC37" s="190">
        <v>5</v>
      </c>
      <c r="AD37" s="190">
        <v>6</v>
      </c>
      <c r="AE37" s="190">
        <v>7</v>
      </c>
      <c r="AF37" s="190">
        <v>8</v>
      </c>
      <c r="AG37" s="190">
        <v>9</v>
      </c>
      <c r="AH37" s="191">
        <v>10</v>
      </c>
      <c r="AI37" s="190">
        <v>11</v>
      </c>
      <c r="AJ37" s="190">
        <v>12</v>
      </c>
      <c r="AK37" s="174">
        <f>SUM(AK38:AK40)</f>
        <v>2</v>
      </c>
      <c r="AL37" s="190">
        <v>1</v>
      </c>
      <c r="AM37" s="190">
        <v>2</v>
      </c>
      <c r="AN37" s="190">
        <v>3</v>
      </c>
      <c r="AO37" s="190">
        <v>4</v>
      </c>
      <c r="AP37" s="190">
        <v>5</v>
      </c>
      <c r="AQ37" s="190">
        <v>6</v>
      </c>
      <c r="AR37" s="190">
        <v>7</v>
      </c>
      <c r="AS37" s="190">
        <v>8</v>
      </c>
      <c r="AT37" s="190">
        <v>9</v>
      </c>
      <c r="AU37" s="191">
        <v>10</v>
      </c>
      <c r="AV37" s="190">
        <v>11</v>
      </c>
      <c r="AW37" s="190">
        <v>12</v>
      </c>
      <c r="AX37" s="174">
        <f>SUM(AX38:AX40)</f>
        <v>0</v>
      </c>
      <c r="AY37" s="190">
        <v>1</v>
      </c>
      <c r="AZ37" s="190">
        <v>2</v>
      </c>
      <c r="BA37" s="190">
        <v>3</v>
      </c>
      <c r="BB37" s="190">
        <v>4</v>
      </c>
      <c r="BC37" s="190">
        <v>5</v>
      </c>
      <c r="BD37" s="190">
        <v>6</v>
      </c>
      <c r="BE37" s="190">
        <v>7</v>
      </c>
      <c r="BF37" s="191">
        <v>8</v>
      </c>
      <c r="BG37" s="190">
        <v>9</v>
      </c>
      <c r="BH37" s="190">
        <v>10</v>
      </c>
      <c r="BI37" s="190">
        <v>11</v>
      </c>
      <c r="BJ37" s="192">
        <v>12</v>
      </c>
      <c r="BK37" s="100">
        <f>SUM(BK38:BK40)</f>
        <v>0</v>
      </c>
    </row>
    <row r="38" spans="1:64" ht="14.45" customHeight="1" x14ac:dyDescent="0.25">
      <c r="A38" s="29"/>
      <c r="B38" s="20"/>
      <c r="C38" s="10" t="s">
        <v>92</v>
      </c>
      <c r="D38" s="10"/>
      <c r="E38" s="124"/>
      <c r="F38" s="20"/>
      <c r="G38" s="10"/>
      <c r="H38" s="10"/>
      <c r="I38" s="30"/>
      <c r="K38" s="113"/>
      <c r="L38" s="193" t="b">
        <v>0</v>
      </c>
      <c r="M38" s="194" t="b">
        <v>0</v>
      </c>
      <c r="N38" s="194" t="b">
        <v>0</v>
      </c>
      <c r="O38" s="194" t="b">
        <v>0</v>
      </c>
      <c r="P38" s="194" t="b">
        <v>0</v>
      </c>
      <c r="Q38" s="194" t="b">
        <v>0</v>
      </c>
      <c r="R38" s="194" t="b">
        <v>0</v>
      </c>
      <c r="S38" s="194" t="b">
        <v>0</v>
      </c>
      <c r="T38" s="194" t="b">
        <v>0</v>
      </c>
      <c r="U38" s="194" t="b">
        <v>0</v>
      </c>
      <c r="V38" s="194" t="b">
        <v>0</v>
      </c>
      <c r="W38" s="194" t="b">
        <v>0</v>
      </c>
      <c r="X38" s="174"/>
      <c r="Y38" s="194" t="b">
        <v>0</v>
      </c>
      <c r="Z38" s="194" t="b">
        <v>0</v>
      </c>
      <c r="AA38" s="194" t="b">
        <v>0</v>
      </c>
      <c r="AB38" s="194" t="b">
        <v>0</v>
      </c>
      <c r="AC38" s="194" t="b">
        <v>0</v>
      </c>
      <c r="AD38" s="194" t="b">
        <v>0</v>
      </c>
      <c r="AE38" s="194" t="b">
        <v>0</v>
      </c>
      <c r="AF38" s="194" t="b">
        <v>0</v>
      </c>
      <c r="AG38" s="194" t="b">
        <v>0</v>
      </c>
      <c r="AH38" s="195" t="b">
        <v>0</v>
      </c>
      <c r="AI38" s="194" t="b">
        <v>0</v>
      </c>
      <c r="AJ38" s="194" t="b">
        <v>0</v>
      </c>
      <c r="AK38" s="174"/>
      <c r="AL38" s="194" t="b">
        <v>0</v>
      </c>
      <c r="AM38" s="194" t="b">
        <v>0</v>
      </c>
      <c r="AN38" s="194" t="b">
        <v>0</v>
      </c>
      <c r="AO38" s="194" t="b">
        <v>0</v>
      </c>
      <c r="AP38" s="194" t="b">
        <v>0</v>
      </c>
      <c r="AQ38" s="194" t="b">
        <v>0</v>
      </c>
      <c r="AR38" s="194" t="b">
        <v>0</v>
      </c>
      <c r="AS38" s="194" t="b">
        <v>0</v>
      </c>
      <c r="AT38" s="194"/>
      <c r="AU38" s="194"/>
      <c r="AV38" s="194"/>
      <c r="AW38" s="194"/>
      <c r="AX38" s="174"/>
      <c r="AY38" s="194" t="b">
        <v>0</v>
      </c>
      <c r="AZ38" s="194" t="b">
        <v>0</v>
      </c>
      <c r="BA38" s="194" t="b">
        <v>0</v>
      </c>
      <c r="BB38" s="194" t="b">
        <v>0</v>
      </c>
      <c r="BC38" s="194" t="b">
        <v>0</v>
      </c>
      <c r="BD38" s="194" t="b">
        <v>0</v>
      </c>
      <c r="BE38" s="194" t="b">
        <v>0</v>
      </c>
      <c r="BF38" s="195" t="b">
        <v>0</v>
      </c>
      <c r="BG38" s="194"/>
      <c r="BH38" s="194" t="b">
        <v>0</v>
      </c>
      <c r="BI38" s="194"/>
      <c r="BJ38" s="196"/>
      <c r="BK38" s="100"/>
    </row>
    <row r="39" spans="1:64" ht="14.45" customHeight="1" x14ac:dyDescent="0.25">
      <c r="A39" s="29"/>
      <c r="B39" s="20"/>
      <c r="C39" s="10" t="s">
        <v>93</v>
      </c>
      <c r="D39" s="10"/>
      <c r="F39" s="20"/>
      <c r="G39" s="10"/>
      <c r="H39" s="10"/>
      <c r="I39" s="30"/>
      <c r="K39" s="113" t="s">
        <v>23</v>
      </c>
      <c r="L39" s="193" t="b">
        <v>0</v>
      </c>
      <c r="M39" s="194" t="b">
        <v>0</v>
      </c>
      <c r="N39" s="194" t="b">
        <v>0</v>
      </c>
      <c r="O39" s="194" t="b">
        <v>0</v>
      </c>
      <c r="P39" s="194" t="b">
        <v>0</v>
      </c>
      <c r="Q39" s="194" t="b">
        <v>0</v>
      </c>
      <c r="R39" s="194" t="b">
        <v>0</v>
      </c>
      <c r="S39" s="194" t="b">
        <v>0</v>
      </c>
      <c r="T39" s="194" t="b">
        <v>0</v>
      </c>
      <c r="U39" s="194" t="b">
        <v>0</v>
      </c>
      <c r="V39" s="194" t="b">
        <v>0</v>
      </c>
      <c r="W39" s="194" t="b">
        <v>0</v>
      </c>
      <c r="X39" s="178">
        <f>COUNTIF(L39:W39,"VERO")+COUNTIF(L39:W39,"TRUE")</f>
        <v>0</v>
      </c>
      <c r="Y39" s="194" t="b">
        <v>0</v>
      </c>
      <c r="Z39" s="194" t="b">
        <v>0</v>
      </c>
      <c r="AA39" s="194" t="b">
        <v>0</v>
      </c>
      <c r="AB39" s="194" t="b">
        <v>0</v>
      </c>
      <c r="AC39" s="194" t="b">
        <v>0</v>
      </c>
      <c r="AD39" s="194" t="b">
        <v>0</v>
      </c>
      <c r="AE39" s="194" t="b">
        <v>0</v>
      </c>
      <c r="AF39" s="194" t="b">
        <v>0</v>
      </c>
      <c r="AG39" s="194" t="b">
        <v>0</v>
      </c>
      <c r="AH39" s="195" t="b">
        <v>0</v>
      </c>
      <c r="AI39" s="194" t="b">
        <v>0</v>
      </c>
      <c r="AJ39" s="194" t="b">
        <v>0</v>
      </c>
      <c r="AK39" s="178">
        <f>COUNTIF(Y39:AJ39,"VERO")+COUNTIF(Y39:AJ39,"TRUE")</f>
        <v>0</v>
      </c>
      <c r="AL39" s="194" t="b">
        <v>0</v>
      </c>
      <c r="AM39" s="194" t="b">
        <v>0</v>
      </c>
      <c r="AN39" s="194" t="b">
        <v>0</v>
      </c>
      <c r="AO39" s="194" t="b">
        <v>0</v>
      </c>
      <c r="AP39" s="194" t="b">
        <v>0</v>
      </c>
      <c r="AQ39" s="194" t="b">
        <v>0</v>
      </c>
      <c r="AR39" s="194" t="b">
        <v>0</v>
      </c>
      <c r="AS39" s="194" t="b">
        <v>0</v>
      </c>
      <c r="AT39" s="194" t="b">
        <v>0</v>
      </c>
      <c r="AU39" s="194" t="b">
        <v>0</v>
      </c>
      <c r="AV39" s="194" t="b">
        <v>0</v>
      </c>
      <c r="AW39" s="194" t="b">
        <v>0</v>
      </c>
      <c r="AX39" s="178">
        <f>COUNTIF(AL39:AW39,"VERO")+COUNTIF(AL39:AW39,"TRUE")</f>
        <v>0</v>
      </c>
      <c r="AY39" s="194" t="b">
        <v>0</v>
      </c>
      <c r="AZ39" s="194" t="b">
        <v>0</v>
      </c>
      <c r="BA39" s="194" t="b">
        <v>0</v>
      </c>
      <c r="BB39" s="194" t="b">
        <v>0</v>
      </c>
      <c r="BC39" s="194" t="b">
        <v>0</v>
      </c>
      <c r="BD39" s="194" t="b">
        <v>0</v>
      </c>
      <c r="BE39" s="194" t="b">
        <v>0</v>
      </c>
      <c r="BF39" s="195" t="b">
        <v>0</v>
      </c>
      <c r="BG39" s="194" t="b">
        <v>0</v>
      </c>
      <c r="BH39" s="194" t="b">
        <v>0</v>
      </c>
      <c r="BI39" s="194" t="b">
        <v>0</v>
      </c>
      <c r="BJ39" s="196" t="b">
        <v>0</v>
      </c>
      <c r="BK39" s="157">
        <f>COUNTIF(AY39:BJ39,"VERO")+COUNTIF(AY39:BJ39,"TRUE")</f>
        <v>0</v>
      </c>
    </row>
    <row r="40" spans="1:64" ht="14.45" customHeight="1" x14ac:dyDescent="0.25">
      <c r="A40" s="29"/>
      <c r="B40" s="20"/>
      <c r="C40" s="10" t="s">
        <v>94</v>
      </c>
      <c r="D40" s="19"/>
      <c r="E40" s="124"/>
      <c r="F40" s="20"/>
      <c r="G40" s="10"/>
      <c r="H40" s="10"/>
      <c r="I40" s="30"/>
      <c r="K40" s="113" t="s">
        <v>24</v>
      </c>
      <c r="L40" s="197" t="b">
        <v>1</v>
      </c>
      <c r="M40" s="198" t="b">
        <v>1</v>
      </c>
      <c r="N40" s="198" t="b">
        <v>0</v>
      </c>
      <c r="O40" s="198" t="b">
        <v>0</v>
      </c>
      <c r="P40" s="198" t="b">
        <v>0</v>
      </c>
      <c r="Q40" s="198" t="b">
        <v>0</v>
      </c>
      <c r="R40" s="198" t="b">
        <v>0</v>
      </c>
      <c r="S40" s="198" t="b">
        <v>0</v>
      </c>
      <c r="T40" s="198" t="b">
        <v>0</v>
      </c>
      <c r="U40" s="198" t="b">
        <v>0</v>
      </c>
      <c r="V40" s="198" t="b">
        <v>0</v>
      </c>
      <c r="W40" s="198" t="b">
        <v>0</v>
      </c>
      <c r="X40" s="178">
        <f>COUNTIF(L40:W40,"VERO")+COUNTIF(L40:W40,"TRUE")</f>
        <v>2</v>
      </c>
      <c r="Y40" s="198" t="b">
        <v>1</v>
      </c>
      <c r="Z40" s="198" t="b">
        <v>1</v>
      </c>
      <c r="AA40" s="198" t="b">
        <v>0</v>
      </c>
      <c r="AB40" s="198" t="b">
        <v>0</v>
      </c>
      <c r="AC40" s="198" t="b">
        <v>0</v>
      </c>
      <c r="AD40" s="198" t="b">
        <v>0</v>
      </c>
      <c r="AE40" s="198" t="b">
        <v>0</v>
      </c>
      <c r="AF40" s="198" t="b">
        <v>0</v>
      </c>
      <c r="AG40" s="198" t="b">
        <v>0</v>
      </c>
      <c r="AH40" s="199" t="b">
        <v>0</v>
      </c>
      <c r="AI40" s="198" t="b">
        <v>0</v>
      </c>
      <c r="AJ40" s="198" t="b">
        <v>0</v>
      </c>
      <c r="AK40" s="178">
        <f>COUNTIF(Y40:AJ40,"VERO")+COUNTIF(Y40:AJ40,"TRUE")</f>
        <v>2</v>
      </c>
      <c r="AL40" s="198" t="b">
        <v>0</v>
      </c>
      <c r="AM40" s="198" t="b">
        <v>0</v>
      </c>
      <c r="AN40" s="198" t="b">
        <v>0</v>
      </c>
      <c r="AO40" s="198" t="b">
        <v>0</v>
      </c>
      <c r="AP40" s="198" t="b">
        <v>0</v>
      </c>
      <c r="AQ40" s="198" t="b">
        <v>0</v>
      </c>
      <c r="AR40" s="198" t="b">
        <v>0</v>
      </c>
      <c r="AS40" s="198" t="b">
        <v>0</v>
      </c>
      <c r="AT40" s="198" t="b">
        <v>0</v>
      </c>
      <c r="AU40" s="198" t="b">
        <v>0</v>
      </c>
      <c r="AV40" s="198" t="b">
        <v>0</v>
      </c>
      <c r="AW40" s="198" t="b">
        <v>0</v>
      </c>
      <c r="AX40" s="178">
        <f>COUNTIF(AL40:AW40,"VERO")+COUNTIF(AL40:AW40,"TRUE")</f>
        <v>0</v>
      </c>
      <c r="AY40" s="198" t="b">
        <v>0</v>
      </c>
      <c r="AZ40" s="198" t="b">
        <v>0</v>
      </c>
      <c r="BA40" s="198" t="b">
        <v>0</v>
      </c>
      <c r="BB40" s="198" t="b">
        <v>0</v>
      </c>
      <c r="BC40" s="198" t="b">
        <v>0</v>
      </c>
      <c r="BD40" s="198" t="b">
        <v>0</v>
      </c>
      <c r="BE40" s="198" t="b">
        <v>0</v>
      </c>
      <c r="BF40" s="199" t="b">
        <v>0</v>
      </c>
      <c r="BG40" s="198" t="b">
        <v>0</v>
      </c>
      <c r="BH40" s="198" t="b">
        <v>0</v>
      </c>
      <c r="BI40" s="198" t="b">
        <v>0</v>
      </c>
      <c r="BJ40" s="200" t="b">
        <v>0</v>
      </c>
      <c r="BK40" s="157">
        <f>COUNTIF(AY40:BJ40,"VERO")+COUNTIF(AY40:BJ40,"TRUE")</f>
        <v>0</v>
      </c>
    </row>
    <row r="41" spans="1:64" ht="14.45" customHeight="1" x14ac:dyDescent="0.25">
      <c r="A41" s="29"/>
      <c r="B41" s="20"/>
      <c r="C41" s="10" t="s">
        <v>95</v>
      </c>
      <c r="D41" s="10"/>
      <c r="E41" s="124"/>
      <c r="F41" s="20"/>
      <c r="G41" s="10"/>
      <c r="H41" s="10"/>
      <c r="I41" s="30"/>
      <c r="K41" s="114"/>
      <c r="L41" s="201" t="str">
        <f>IF(OR(L35&gt;1,M35&gt;1,N35&gt;1,O35&gt;1,P35&gt;1,Q35&gt;1,R35&gt;1,S35&gt;1,L47&gt;1,M47&gt;1,N47&gt;1,O47&gt;1,P47&gt;1,Q47&gt;1,R47&gt;1,S47&gt;1,T35&gt;1,U35&gt;1,V35&gt;1,W35&gt;1,T47&gt;1,U47&gt;1,V47&gt;1,W47&gt;1),"NON PUOI SELEZIONARE PIU' TIPOLOGIE NELLO STESSO SLOT","")</f>
        <v/>
      </c>
      <c r="M41" s="202"/>
      <c r="N41" s="162"/>
      <c r="O41" s="202"/>
      <c r="P41" s="202"/>
      <c r="Q41" s="202"/>
      <c r="R41" s="202"/>
      <c r="S41" s="162"/>
      <c r="T41" s="162"/>
      <c r="U41" s="162"/>
      <c r="V41" s="162"/>
      <c r="W41" s="162"/>
      <c r="X41" s="174"/>
      <c r="Y41" s="203" t="str">
        <f>IF(OR(Y35&gt;1,Z35&gt;1,AA35&gt;1,AB35&gt;1,AC35&gt;1,AD35&gt;1,AE35&gt;1,AF35&gt;1,Y47&gt;1,Z47&gt;1,AA47&gt;1,AB47&gt;1,AC47&gt;1,AD47&gt;1,AE47&gt;1,AF47&gt;1,AG35&gt;1,AH35&gt;1,AI35&gt;1,AJ35&gt;1,AG47&gt;1,AH47&gt;1,AI47&gt;1,AJ47&gt;1),"NON PUOI SELEZIONARE PIU' TIPOLOGIE NELLO STESSO SLOT","")</f>
        <v/>
      </c>
      <c r="Z41" s="204"/>
      <c r="AA41" s="204"/>
      <c r="AB41" s="204"/>
      <c r="AC41" s="204"/>
      <c r="AD41" s="204"/>
      <c r="AE41" s="204"/>
      <c r="AF41" s="179"/>
      <c r="AG41" s="179"/>
      <c r="AH41" s="179"/>
      <c r="AI41" s="179"/>
      <c r="AJ41" s="179"/>
      <c r="AK41" s="174"/>
      <c r="AL41" s="203" t="str">
        <f>IF(OR(AL35&gt;1,AM35&gt;1,AN35&gt;1,AO35&gt;1,AP35&gt;1,AQ35&gt;1,AR35&gt;1,AS35&gt;1,AL47&gt;1,AM47&gt;1,AN47&gt;1,AO47&gt;1,AP47&gt;1,AQ47&gt;1,AR47&gt;1,AS47&gt;1,AT35&gt;1,AU35&gt;1,AV35&gt;1,AW35&gt;1,AT47&gt;1,AU47&gt;1,AV47&gt;1,AW47&gt;1),"NON PUOI SELEZIONARE PIU' TIPOLOGIE NELLO STESSO SLOT","")</f>
        <v/>
      </c>
      <c r="AM41" s="202"/>
      <c r="AN41" s="205"/>
      <c r="AO41" s="202"/>
      <c r="AP41" s="202"/>
      <c r="AQ41" s="202"/>
      <c r="AR41" s="202"/>
      <c r="AS41" s="162"/>
      <c r="AT41" s="162"/>
      <c r="AU41" s="162"/>
      <c r="AV41" s="162"/>
      <c r="AW41" s="162"/>
      <c r="AX41" s="174"/>
      <c r="AY41" s="203" t="str">
        <f>IF(OR(AY35&gt;1,AZ35&gt;1,BA35&gt;1,BB35&gt;1,BC35&gt;1,BD35&gt;1,BE35&gt;1,BF35&gt;1,AY47&gt;1,AZ47&gt;1,BA47&gt;1,BB47&gt;1,BC47&gt;1,BD47&gt;1,BE47&gt;1,BF47&gt;1,BG35&gt;1,BH35&gt;1,BI35&gt;1,BJ35&gt;1,BG47&gt;1,BH47&gt;1,BI47&gt;1,BJ47&gt;1),"NON PUOI SELEZIONARE PIU' TIPOLOGIE NELLO STESSO SLOT","")</f>
        <v/>
      </c>
      <c r="AZ41" s="202"/>
      <c r="BA41" s="202"/>
      <c r="BB41" s="202"/>
      <c r="BC41" s="202"/>
      <c r="BD41" s="202"/>
      <c r="BE41" s="202"/>
      <c r="BF41" s="202"/>
      <c r="BG41" s="162"/>
      <c r="BH41" s="162"/>
      <c r="BI41" s="162"/>
      <c r="BJ41" s="180"/>
      <c r="BK41" s="101"/>
    </row>
    <row r="42" spans="1:64" ht="14.45" customHeight="1" x14ac:dyDescent="0.25">
      <c r="A42" s="89"/>
      <c r="C42" s="10" t="s">
        <v>79</v>
      </c>
      <c r="D42" s="10"/>
      <c r="F42" s="20"/>
      <c r="G42" s="10"/>
      <c r="H42" s="10"/>
      <c r="I42" s="30"/>
      <c r="K42" s="114"/>
      <c r="L42" s="185"/>
      <c r="M42" s="186"/>
      <c r="N42" s="187"/>
      <c r="O42" s="186" t="s">
        <v>25</v>
      </c>
      <c r="P42" s="187"/>
      <c r="Q42" s="187"/>
      <c r="R42" s="187"/>
      <c r="S42" s="188"/>
      <c r="T42" s="162"/>
      <c r="U42" s="162"/>
      <c r="V42" s="162"/>
      <c r="W42" s="162"/>
      <c r="X42" s="175"/>
      <c r="Y42" s="187"/>
      <c r="Z42" s="186"/>
      <c r="AA42" s="187"/>
      <c r="AB42" s="186" t="s">
        <v>25</v>
      </c>
      <c r="AC42" s="187"/>
      <c r="AD42" s="187"/>
      <c r="AE42" s="187"/>
      <c r="AF42" s="162"/>
      <c r="AG42" s="162"/>
      <c r="AH42" s="162"/>
      <c r="AI42" s="162"/>
      <c r="AJ42" s="162"/>
      <c r="AK42" s="175"/>
      <c r="AL42" s="187"/>
      <c r="AM42" s="186"/>
      <c r="AN42" s="187"/>
      <c r="AO42" s="186" t="s">
        <v>25</v>
      </c>
      <c r="AP42" s="187"/>
      <c r="AQ42" s="187"/>
      <c r="AR42" s="187"/>
      <c r="AS42" s="162"/>
      <c r="AT42" s="162"/>
      <c r="AU42" s="162"/>
      <c r="AV42" s="162"/>
      <c r="AW42" s="162"/>
      <c r="AX42" s="175"/>
      <c r="AY42" s="187"/>
      <c r="AZ42" s="186" t="s">
        <v>25</v>
      </c>
      <c r="BA42" s="187"/>
      <c r="BB42" s="187"/>
      <c r="BC42" s="187"/>
      <c r="BD42" s="187"/>
      <c r="BE42" s="187"/>
      <c r="BF42" s="187"/>
      <c r="BG42" s="162"/>
      <c r="BH42" s="162"/>
      <c r="BI42" s="162"/>
      <c r="BJ42" s="180"/>
      <c r="BK42" s="101"/>
    </row>
    <row r="43" spans="1:64" ht="14.45" customHeight="1" x14ac:dyDescent="0.25">
      <c r="A43" s="90"/>
      <c r="B43" s="74"/>
      <c r="C43" s="130" t="s">
        <v>73</v>
      </c>
      <c r="D43" s="75"/>
      <c r="E43" s="75"/>
      <c r="F43" s="74"/>
      <c r="G43" s="75"/>
      <c r="H43" s="75"/>
      <c r="I43" s="91"/>
      <c r="K43" s="114"/>
      <c r="L43" s="189">
        <v>1</v>
      </c>
      <c r="M43" s="190">
        <v>2</v>
      </c>
      <c r="N43" s="190">
        <v>3</v>
      </c>
      <c r="O43" s="190">
        <v>4</v>
      </c>
      <c r="P43" s="190">
        <v>5</v>
      </c>
      <c r="Q43" s="190">
        <v>6</v>
      </c>
      <c r="R43" s="190">
        <v>7</v>
      </c>
      <c r="S43" s="190">
        <v>8</v>
      </c>
      <c r="T43" s="190">
        <v>9</v>
      </c>
      <c r="U43" s="190">
        <v>10</v>
      </c>
      <c r="V43" s="190">
        <v>11</v>
      </c>
      <c r="W43" s="190">
        <v>12</v>
      </c>
      <c r="X43" s="175"/>
      <c r="Y43" s="190">
        <v>1</v>
      </c>
      <c r="Z43" s="190">
        <v>2</v>
      </c>
      <c r="AA43" s="190">
        <v>3</v>
      </c>
      <c r="AB43" s="190">
        <v>4</v>
      </c>
      <c r="AC43" s="190">
        <v>5</v>
      </c>
      <c r="AD43" s="190">
        <v>6</v>
      </c>
      <c r="AE43" s="190">
        <v>7</v>
      </c>
      <c r="AF43" s="190">
        <v>8</v>
      </c>
      <c r="AG43" s="190">
        <v>9</v>
      </c>
      <c r="AH43" s="191">
        <v>10</v>
      </c>
      <c r="AI43" s="190">
        <v>11</v>
      </c>
      <c r="AJ43" s="190">
        <v>12</v>
      </c>
      <c r="AK43" s="175"/>
      <c r="AL43" s="190">
        <v>1</v>
      </c>
      <c r="AM43" s="190">
        <v>2</v>
      </c>
      <c r="AN43" s="190">
        <v>3</v>
      </c>
      <c r="AO43" s="190">
        <v>4</v>
      </c>
      <c r="AP43" s="190">
        <v>5</v>
      </c>
      <c r="AQ43" s="190">
        <v>6</v>
      </c>
      <c r="AR43" s="190">
        <v>7</v>
      </c>
      <c r="AS43" s="190">
        <v>8</v>
      </c>
      <c r="AT43" s="190">
        <v>9</v>
      </c>
      <c r="AU43" s="191">
        <v>10</v>
      </c>
      <c r="AV43" s="190">
        <v>11</v>
      </c>
      <c r="AW43" s="190">
        <v>12</v>
      </c>
      <c r="AX43" s="174">
        <f>SUM(AX44:AX46)</f>
        <v>0</v>
      </c>
      <c r="AY43" s="190">
        <v>1</v>
      </c>
      <c r="AZ43" s="190">
        <v>2</v>
      </c>
      <c r="BA43" s="190">
        <v>3</v>
      </c>
      <c r="BB43" s="190">
        <v>4</v>
      </c>
      <c r="BC43" s="190">
        <v>5</v>
      </c>
      <c r="BD43" s="190">
        <v>6</v>
      </c>
      <c r="BE43" s="190">
        <v>7</v>
      </c>
      <c r="BF43" s="191">
        <v>8</v>
      </c>
      <c r="BG43" s="190">
        <v>9</v>
      </c>
      <c r="BH43" s="190">
        <v>10</v>
      </c>
      <c r="BI43" s="190">
        <v>11</v>
      </c>
      <c r="BJ43" s="192">
        <v>12</v>
      </c>
      <c r="BK43" s="101"/>
    </row>
    <row r="44" spans="1:64" ht="14.45" customHeight="1" x14ac:dyDescent="0.25">
      <c r="A44" s="104"/>
      <c r="B44" s="105"/>
      <c r="C44" s="81"/>
      <c r="D44" s="106"/>
      <c r="E44" s="106"/>
      <c r="F44" s="107" t="s">
        <v>16</v>
      </c>
      <c r="G44" s="108" t="s">
        <v>12</v>
      </c>
      <c r="H44" s="56"/>
      <c r="I44" s="109" t="s">
        <v>13</v>
      </c>
      <c r="K44" s="113"/>
      <c r="L44" s="193" t="b">
        <v>0</v>
      </c>
      <c r="M44" s="194" t="b">
        <v>0</v>
      </c>
      <c r="N44" s="194" t="b">
        <v>0</v>
      </c>
      <c r="O44" s="194" t="b">
        <v>0</v>
      </c>
      <c r="P44" s="194" t="b">
        <v>0</v>
      </c>
      <c r="Q44" s="194" t="b">
        <v>0</v>
      </c>
      <c r="R44" s="194" t="b">
        <v>0</v>
      </c>
      <c r="S44" s="194" t="b">
        <v>0</v>
      </c>
      <c r="T44" s="206"/>
      <c r="U44" s="194"/>
      <c r="V44" s="194" t="b">
        <v>0</v>
      </c>
      <c r="W44" s="194" t="b">
        <v>0</v>
      </c>
      <c r="X44" s="174"/>
      <c r="Y44" s="194" t="b">
        <v>0</v>
      </c>
      <c r="Z44" s="194" t="b">
        <v>0</v>
      </c>
      <c r="AA44" s="194" t="b">
        <v>0</v>
      </c>
      <c r="AB44" s="194" t="b">
        <v>0</v>
      </c>
      <c r="AC44" s="194" t="b">
        <v>0</v>
      </c>
      <c r="AD44" s="194" t="b">
        <v>0</v>
      </c>
      <c r="AE44" s="194" t="b">
        <v>0</v>
      </c>
      <c r="AF44" s="195" t="b">
        <v>0</v>
      </c>
      <c r="AG44" s="194"/>
      <c r="AH44" s="206" t="b">
        <v>0</v>
      </c>
      <c r="AI44" s="194" t="b">
        <v>0</v>
      </c>
      <c r="AJ44" s="194" t="b">
        <v>0</v>
      </c>
      <c r="AK44" s="174"/>
      <c r="AL44" s="194" t="b">
        <v>0</v>
      </c>
      <c r="AM44" s="194" t="b">
        <v>0</v>
      </c>
      <c r="AN44" s="194" t="b">
        <v>0</v>
      </c>
      <c r="AO44" s="194" t="b">
        <v>0</v>
      </c>
      <c r="AP44" s="194" t="b">
        <v>0</v>
      </c>
      <c r="AQ44" s="194" t="b">
        <v>0</v>
      </c>
      <c r="AR44" s="194" t="b">
        <v>0</v>
      </c>
      <c r="AS44" s="194" t="b">
        <v>0</v>
      </c>
      <c r="AT44" s="194" t="b">
        <v>0</v>
      </c>
      <c r="AU44" s="194"/>
      <c r="AV44" s="194"/>
      <c r="AW44" s="194"/>
      <c r="AX44" s="174"/>
      <c r="AY44" s="194" t="b">
        <v>0</v>
      </c>
      <c r="AZ44" s="194" t="b">
        <v>0</v>
      </c>
      <c r="BA44" s="194" t="b">
        <v>0</v>
      </c>
      <c r="BB44" s="194" t="b">
        <v>0</v>
      </c>
      <c r="BC44" s="194" t="b">
        <v>0</v>
      </c>
      <c r="BD44" s="194" t="b">
        <v>0</v>
      </c>
      <c r="BE44" s="194" t="b">
        <v>0</v>
      </c>
      <c r="BF44" s="195" t="b">
        <v>0</v>
      </c>
      <c r="BG44" s="194"/>
      <c r="BH44" s="194"/>
      <c r="BI44" s="194"/>
      <c r="BJ44" s="196" t="b">
        <v>0</v>
      </c>
      <c r="BK44" s="100"/>
    </row>
    <row r="45" spans="1:64" ht="14.45" customHeight="1" x14ac:dyDescent="0.25">
      <c r="A45" s="25" t="s">
        <v>74</v>
      </c>
      <c r="B45" s="15" t="s">
        <v>11</v>
      </c>
      <c r="C45" s="14" t="s">
        <v>61</v>
      </c>
      <c r="D45" s="21"/>
      <c r="E45" s="21"/>
      <c r="F45" s="16" t="s">
        <v>14</v>
      </c>
      <c r="G45" s="5" t="s">
        <v>15</v>
      </c>
      <c r="H45" s="17" t="s">
        <v>0</v>
      </c>
      <c r="I45" s="110" t="s">
        <v>14</v>
      </c>
      <c r="K45" s="113" t="s">
        <v>23</v>
      </c>
      <c r="L45" s="193" t="b">
        <v>0</v>
      </c>
      <c r="M45" s="194" t="b">
        <v>0</v>
      </c>
      <c r="N45" s="194" t="b">
        <v>0</v>
      </c>
      <c r="O45" s="194" t="b">
        <v>0</v>
      </c>
      <c r="P45" s="194" t="b">
        <v>0</v>
      </c>
      <c r="Q45" s="194" t="b">
        <v>0</v>
      </c>
      <c r="R45" s="194" t="b">
        <v>0</v>
      </c>
      <c r="S45" s="194" t="b">
        <v>0</v>
      </c>
      <c r="T45" s="206" t="b">
        <v>0</v>
      </c>
      <c r="U45" s="194" t="b">
        <v>0</v>
      </c>
      <c r="V45" s="194" t="b">
        <v>0</v>
      </c>
      <c r="W45" s="194" t="b">
        <v>0</v>
      </c>
      <c r="X45" s="178">
        <f>COUNTIF(L45:W45,"VERO")+COUNTIF(L45:W45,"TRUE")</f>
        <v>0</v>
      </c>
      <c r="Y45" s="194" t="b">
        <v>0</v>
      </c>
      <c r="Z45" s="194" t="b">
        <v>0</v>
      </c>
      <c r="AA45" s="194" t="b">
        <v>0</v>
      </c>
      <c r="AB45" s="194" t="b">
        <v>0</v>
      </c>
      <c r="AC45" s="194" t="b">
        <v>0</v>
      </c>
      <c r="AD45" s="194" t="b">
        <v>0</v>
      </c>
      <c r="AE45" s="194" t="b">
        <v>0</v>
      </c>
      <c r="AF45" s="195" t="b">
        <v>0</v>
      </c>
      <c r="AG45" s="194" t="b">
        <v>0</v>
      </c>
      <c r="AH45" s="206" t="b">
        <v>0</v>
      </c>
      <c r="AI45" s="194" t="b">
        <v>0</v>
      </c>
      <c r="AJ45" s="194" t="b">
        <v>0</v>
      </c>
      <c r="AK45" s="178">
        <f>COUNTIF(Y45:AJ45,"VERO")+COUNTIF(Y45:AJ45,"TRUE")</f>
        <v>0</v>
      </c>
      <c r="AL45" s="194" t="b">
        <v>0</v>
      </c>
      <c r="AM45" s="194" t="b">
        <v>0</v>
      </c>
      <c r="AN45" s="194" t="b">
        <v>0</v>
      </c>
      <c r="AO45" s="194" t="b">
        <v>0</v>
      </c>
      <c r="AP45" s="194" t="b">
        <v>0</v>
      </c>
      <c r="AQ45" s="194" t="b">
        <v>0</v>
      </c>
      <c r="AR45" s="194" t="b">
        <v>0</v>
      </c>
      <c r="AS45" s="194" t="b">
        <v>0</v>
      </c>
      <c r="AT45" s="194" t="b">
        <v>0</v>
      </c>
      <c r="AU45" s="194" t="b">
        <v>0</v>
      </c>
      <c r="AV45" s="194" t="b">
        <v>0</v>
      </c>
      <c r="AW45" s="194" t="b">
        <v>0</v>
      </c>
      <c r="AX45" s="178">
        <f>COUNTIF(AL45:AW45,"VERO")+COUNTIF(AL45:AW45,"TRUE")</f>
        <v>0</v>
      </c>
      <c r="AY45" s="194" t="b">
        <v>0</v>
      </c>
      <c r="AZ45" s="194" t="b">
        <v>0</v>
      </c>
      <c r="BA45" s="194" t="b">
        <v>0</v>
      </c>
      <c r="BB45" s="194" t="b">
        <v>0</v>
      </c>
      <c r="BC45" s="194" t="b">
        <v>0</v>
      </c>
      <c r="BD45" s="194" t="b">
        <v>0</v>
      </c>
      <c r="BE45" s="194" t="b">
        <v>0</v>
      </c>
      <c r="BF45" s="195" t="b">
        <v>0</v>
      </c>
      <c r="BG45" s="194" t="b">
        <v>0</v>
      </c>
      <c r="BH45" s="194" t="b">
        <v>0</v>
      </c>
      <c r="BI45" s="194" t="b">
        <v>0</v>
      </c>
      <c r="BJ45" s="196" t="b">
        <v>0</v>
      </c>
      <c r="BK45" s="157">
        <f>COUNTIF(AY45:BJ45,"VERO")+COUNTIF(AY45:BJ45,"TRUE")</f>
        <v>0</v>
      </c>
    </row>
    <row r="46" spans="1:64" ht="14.45" customHeight="1" x14ac:dyDescent="0.25">
      <c r="A46" s="111" t="s">
        <v>114</v>
      </c>
      <c r="B46" s="76" t="s">
        <v>159</v>
      </c>
      <c r="C46" s="75" t="s">
        <v>96</v>
      </c>
      <c r="D46" s="77"/>
      <c r="E46" s="77"/>
      <c r="F46" s="225">
        <v>0</v>
      </c>
      <c r="G46" s="78">
        <v>16911</v>
      </c>
      <c r="H46" s="79">
        <f>F46</f>
        <v>0</v>
      </c>
      <c r="I46" s="112">
        <f>H46*G46</f>
        <v>0</v>
      </c>
      <c r="K46" s="113" t="s">
        <v>24</v>
      </c>
      <c r="L46" s="197" t="b">
        <v>1</v>
      </c>
      <c r="M46" s="198" t="b">
        <v>1</v>
      </c>
      <c r="N46" s="198" t="b">
        <v>0</v>
      </c>
      <c r="O46" s="198" t="b">
        <v>0</v>
      </c>
      <c r="P46" s="198" t="b">
        <v>0</v>
      </c>
      <c r="Q46" s="198" t="b">
        <v>0</v>
      </c>
      <c r="R46" s="198" t="b">
        <v>0</v>
      </c>
      <c r="S46" s="198" t="b">
        <v>0</v>
      </c>
      <c r="T46" s="207" t="b">
        <v>0</v>
      </c>
      <c r="U46" s="198" t="b">
        <v>0</v>
      </c>
      <c r="V46" s="198" t="b">
        <v>0</v>
      </c>
      <c r="W46" s="198" t="b">
        <v>0</v>
      </c>
      <c r="X46" s="178">
        <f>COUNTIF(L46:W46,"VERO")+COUNTIF(L46:W46,"TRUE")</f>
        <v>2</v>
      </c>
      <c r="Y46" s="198" t="b">
        <v>1</v>
      </c>
      <c r="Z46" s="198" t="b">
        <v>1</v>
      </c>
      <c r="AA46" s="198" t="b">
        <v>0</v>
      </c>
      <c r="AB46" s="198" t="b">
        <v>0</v>
      </c>
      <c r="AC46" s="198" t="b">
        <v>0</v>
      </c>
      <c r="AD46" s="198" t="b">
        <v>0</v>
      </c>
      <c r="AE46" s="198" t="b">
        <v>0</v>
      </c>
      <c r="AF46" s="199" t="b">
        <v>0</v>
      </c>
      <c r="AG46" s="198" t="b">
        <v>0</v>
      </c>
      <c r="AH46" s="207" t="b">
        <v>0</v>
      </c>
      <c r="AI46" s="198" t="b">
        <v>0</v>
      </c>
      <c r="AJ46" s="198" t="b">
        <v>0</v>
      </c>
      <c r="AK46" s="178">
        <f>COUNTIF(Y46:AJ46,"VERO")+COUNTIF(Y46:AJ46,"TRUE")</f>
        <v>2</v>
      </c>
      <c r="AL46" s="198" t="b">
        <v>0</v>
      </c>
      <c r="AM46" s="198" t="b">
        <v>0</v>
      </c>
      <c r="AN46" s="198" t="b">
        <v>0</v>
      </c>
      <c r="AO46" s="198" t="b">
        <v>0</v>
      </c>
      <c r="AP46" s="198" t="b">
        <v>0</v>
      </c>
      <c r="AQ46" s="198" t="b">
        <v>0</v>
      </c>
      <c r="AR46" s="198" t="b">
        <v>0</v>
      </c>
      <c r="AS46" s="198" t="b">
        <v>0</v>
      </c>
      <c r="AT46" s="198" t="b">
        <v>0</v>
      </c>
      <c r="AU46" s="198" t="b">
        <v>0</v>
      </c>
      <c r="AV46" s="198" t="b">
        <v>0</v>
      </c>
      <c r="AW46" s="198" t="b">
        <v>0</v>
      </c>
      <c r="AX46" s="178">
        <f>COUNTIF(AL46:AW46,"VERO")+COUNTIF(AL46:AW46,"TRUE")</f>
        <v>0</v>
      </c>
      <c r="AY46" s="198" t="b">
        <v>0</v>
      </c>
      <c r="AZ46" s="198" t="b">
        <v>0</v>
      </c>
      <c r="BA46" s="198" t="b">
        <v>0</v>
      </c>
      <c r="BB46" s="198" t="b">
        <v>0</v>
      </c>
      <c r="BC46" s="198" t="b">
        <v>0</v>
      </c>
      <c r="BD46" s="198" t="b">
        <v>0</v>
      </c>
      <c r="BE46" s="198" t="b">
        <v>0</v>
      </c>
      <c r="BF46" s="199" t="b">
        <v>0</v>
      </c>
      <c r="BG46" s="198" t="b">
        <v>0</v>
      </c>
      <c r="BH46" s="198" t="b">
        <v>0</v>
      </c>
      <c r="BI46" s="198" t="b">
        <v>0</v>
      </c>
      <c r="BJ46" s="200" t="b">
        <v>0</v>
      </c>
      <c r="BK46" s="157">
        <f>COUNTIF(AY46:BJ46,"VERO")+COUNTIF(AY46:BJ46,"TRUE")</f>
        <v>0</v>
      </c>
    </row>
    <row r="47" spans="1:64" ht="14.45" customHeight="1" x14ac:dyDescent="0.25">
      <c r="A47" s="120"/>
      <c r="B47" s="121"/>
      <c r="C47" s="81" t="s">
        <v>4</v>
      </c>
      <c r="D47" s="81"/>
      <c r="E47" s="81"/>
      <c r="F47" s="107" t="s">
        <v>39</v>
      </c>
      <c r="G47" s="108" t="s">
        <v>12</v>
      </c>
      <c r="H47" s="56"/>
      <c r="I47" s="109" t="s">
        <v>13</v>
      </c>
      <c r="L47" s="208">
        <f>COUNTIF(L44:L46,"VERO")+COUNTIF(L44:L46,"TRUE")</f>
        <v>1</v>
      </c>
      <c r="M47" s="209">
        <f>COUNTIF(M44:M46,"VERO")+COUNTIF(M44:M46,"TRUE")</f>
        <v>1</v>
      </c>
      <c r="N47" s="209">
        <f t="shared" ref="N47:W47" si="4">COUNTIF(N44:N46,"VERO")+COUNTIF(N44:N46,"TRUE")</f>
        <v>0</v>
      </c>
      <c r="O47" s="209">
        <f t="shared" si="4"/>
        <v>0</v>
      </c>
      <c r="P47" s="209">
        <f t="shared" si="4"/>
        <v>0</v>
      </c>
      <c r="Q47" s="209">
        <f t="shared" si="4"/>
        <v>0</v>
      </c>
      <c r="R47" s="209">
        <f t="shared" si="4"/>
        <v>0</v>
      </c>
      <c r="S47" s="209">
        <f t="shared" si="4"/>
        <v>0</v>
      </c>
      <c r="T47" s="209">
        <f t="shared" si="4"/>
        <v>0</v>
      </c>
      <c r="U47" s="209">
        <f t="shared" si="4"/>
        <v>0</v>
      </c>
      <c r="V47" s="209">
        <f t="shared" si="4"/>
        <v>0</v>
      </c>
      <c r="W47" s="209">
        <f t="shared" si="4"/>
        <v>0</v>
      </c>
      <c r="X47" s="174">
        <f>SUM(X44:X46)</f>
        <v>2</v>
      </c>
      <c r="Y47" s="209">
        <f t="shared" ref="Y47" si="5">COUNTIF(Y44:Y46,"VERO")+COUNTIF(Y44:Y46,"TRUE")</f>
        <v>1</v>
      </c>
      <c r="Z47" s="209">
        <f t="shared" ref="Z47" si="6">COUNTIF(Z44:Z46,"VERO")+COUNTIF(Z44:Z46,"TRUE")</f>
        <v>1</v>
      </c>
      <c r="AA47" s="209">
        <f t="shared" ref="AA47" si="7">COUNTIF(AA44:AA46,"VERO")+COUNTIF(AA44:AA46,"TRUE")</f>
        <v>0</v>
      </c>
      <c r="AB47" s="209">
        <f t="shared" ref="AB47" si="8">COUNTIF(AB44:AB46,"VERO")+COUNTIF(AB44:AB46,"TRUE")</f>
        <v>0</v>
      </c>
      <c r="AC47" s="209">
        <f t="shared" ref="AC47" si="9">COUNTIF(AC44:AC46,"VERO")+COUNTIF(AC44:AC46,"TRUE")</f>
        <v>0</v>
      </c>
      <c r="AD47" s="209">
        <f t="shared" ref="AD47" si="10">COUNTIF(AD44:AD46,"VERO")+COUNTIF(AD44:AD46,"TRUE")</f>
        <v>0</v>
      </c>
      <c r="AE47" s="209">
        <f t="shared" ref="AE47" si="11">COUNTIF(AE44:AE46,"VERO")+COUNTIF(AE44:AE46,"TRUE")</f>
        <v>0</v>
      </c>
      <c r="AF47" s="209">
        <f t="shared" ref="AF47" si="12">COUNTIF(AF44:AF46,"VERO")+COUNTIF(AF44:AF46,"TRUE")</f>
        <v>0</v>
      </c>
      <c r="AG47" s="209">
        <f t="shared" ref="AG47" si="13">COUNTIF(AG44:AG46,"VERO")+COUNTIF(AG44:AG46,"TRUE")</f>
        <v>0</v>
      </c>
      <c r="AH47" s="209">
        <f t="shared" ref="AH47" si="14">COUNTIF(AH44:AH46,"VERO")+COUNTIF(AH44:AH46,"TRUE")</f>
        <v>0</v>
      </c>
      <c r="AI47" s="209">
        <f t="shared" ref="AI47:AJ47" si="15">COUNTIF(AI44:AI46,"VERO")+COUNTIF(AI44:AI46,"TRUE")</f>
        <v>0</v>
      </c>
      <c r="AJ47" s="209">
        <f t="shared" si="15"/>
        <v>0</v>
      </c>
      <c r="AK47" s="174">
        <f>SUM(AK44:AK46)</f>
        <v>2</v>
      </c>
      <c r="AL47" s="209">
        <f t="shared" ref="AL47" si="16">COUNTIF(AL44:AL46,"VERO")+COUNTIF(AL44:AL46,"TRUE")</f>
        <v>0</v>
      </c>
      <c r="AM47" s="209">
        <f t="shared" ref="AM47" si="17">COUNTIF(AM44:AM46,"VERO")+COUNTIF(AM44:AM46,"TRUE")</f>
        <v>0</v>
      </c>
      <c r="AN47" s="209">
        <f t="shared" ref="AN47" si="18">COUNTIF(AN44:AN46,"VERO")+COUNTIF(AN44:AN46,"TRUE")</f>
        <v>0</v>
      </c>
      <c r="AO47" s="209">
        <f t="shared" ref="AO47" si="19">COUNTIF(AO44:AO46,"VERO")+COUNTIF(AO44:AO46,"TRUE")</f>
        <v>0</v>
      </c>
      <c r="AP47" s="209">
        <f t="shared" ref="AP47" si="20">COUNTIF(AP44:AP46,"VERO")+COUNTIF(AP44:AP46,"TRUE")</f>
        <v>0</v>
      </c>
      <c r="AQ47" s="209">
        <f t="shared" ref="AQ47" si="21">COUNTIF(AQ44:AQ46,"VERO")+COUNTIF(AQ44:AQ46,"TRUE")</f>
        <v>0</v>
      </c>
      <c r="AR47" s="209">
        <f t="shared" ref="AR47" si="22">COUNTIF(AR44:AR46,"VERO")+COUNTIF(AR44:AR46,"TRUE")</f>
        <v>0</v>
      </c>
      <c r="AS47" s="209">
        <f t="shared" ref="AS47" si="23">COUNTIF(AS44:AS46,"VERO")+COUNTIF(AS44:AS46,"TRUE")</f>
        <v>0</v>
      </c>
      <c r="AT47" s="209">
        <f t="shared" ref="AT47" si="24">COUNTIF(AT44:AT46,"VERO")+COUNTIF(AT44:AT46,"TRUE")</f>
        <v>0</v>
      </c>
      <c r="AU47" s="209">
        <f t="shared" ref="AU47" si="25">COUNTIF(AU44:AU46,"VERO")+COUNTIF(AU44:AU46,"TRUE")</f>
        <v>0</v>
      </c>
      <c r="AV47" s="209"/>
      <c r="AW47" s="209">
        <f t="shared" ref="AW47" si="26">COUNTIF(AW44:AW46,"VERO")+COUNTIF(AW44:AW46,"TRUE")</f>
        <v>0</v>
      </c>
      <c r="AX47" s="174">
        <f>SUM(AX44:AX46)</f>
        <v>0</v>
      </c>
      <c r="AY47" s="209">
        <f t="shared" ref="AY47" si="27">COUNTIF(AY44:AY46,"VERO")+COUNTIF(AY44:AY46,"TRUE")</f>
        <v>0</v>
      </c>
      <c r="AZ47" s="209">
        <f t="shared" ref="AZ47" si="28">COUNTIF(AZ44:AZ46,"VERO")+COUNTIF(AZ44:AZ46,"TRUE")</f>
        <v>0</v>
      </c>
      <c r="BA47" s="209">
        <f t="shared" ref="BA47" si="29">COUNTIF(BA44:BA46,"VERO")+COUNTIF(BA44:BA46,"TRUE")</f>
        <v>0</v>
      </c>
      <c r="BB47" s="209">
        <f t="shared" ref="BB47" si="30">COUNTIF(BB44:BB46,"VERO")+COUNTIF(BB44:BB46,"TRUE")</f>
        <v>0</v>
      </c>
      <c r="BC47" s="209">
        <f t="shared" ref="BC47" si="31">COUNTIF(BC44:BC46,"VERO")+COUNTIF(BC44:BC46,"TRUE")</f>
        <v>0</v>
      </c>
      <c r="BD47" s="209">
        <f t="shared" ref="BD47" si="32">COUNTIF(BD44:BD46,"VERO")+COUNTIF(BD44:BD46,"TRUE")</f>
        <v>0</v>
      </c>
      <c r="BE47" s="209">
        <f t="shared" ref="BE47" si="33">COUNTIF(BE44:BE46,"VERO")+COUNTIF(BE44:BE46,"TRUE")</f>
        <v>0</v>
      </c>
      <c r="BF47" s="209">
        <f t="shared" ref="BF47" si="34">COUNTIF(BF44:BF46,"VERO")+COUNTIF(BF44:BF46,"TRUE")</f>
        <v>0</v>
      </c>
      <c r="BG47" s="209">
        <f t="shared" ref="BG47" si="35">COUNTIF(BG44:BG46,"VERO")+COUNTIF(BG44:BG46,"TRUE")</f>
        <v>0</v>
      </c>
      <c r="BH47" s="209">
        <f t="shared" ref="BH47" si="36">COUNTIF(BH44:BH46,"VERO")+COUNTIF(BH44:BH46,"TRUE")</f>
        <v>0</v>
      </c>
      <c r="BI47" s="209"/>
      <c r="BJ47" s="210"/>
      <c r="BK47" s="100">
        <f>SUM(BK44:BK46)</f>
        <v>0</v>
      </c>
      <c r="BL47" s="38"/>
    </row>
    <row r="48" spans="1:64" ht="14.45" customHeight="1" x14ac:dyDescent="0.25">
      <c r="A48" s="25" t="s">
        <v>74</v>
      </c>
      <c r="B48" s="15" t="s">
        <v>11</v>
      </c>
      <c r="C48" s="22" t="s">
        <v>97</v>
      </c>
      <c r="D48" s="14"/>
      <c r="E48" s="65" t="str">
        <f>IF(SUM(H49:H51)&gt;88,"TROPPE RAM","")</f>
        <v/>
      </c>
      <c r="F48" s="16" t="s">
        <v>14</v>
      </c>
      <c r="G48" s="5" t="s">
        <v>15</v>
      </c>
      <c r="H48" s="17" t="s">
        <v>0</v>
      </c>
      <c r="I48" s="110" t="s">
        <v>14</v>
      </c>
      <c r="L48" s="169"/>
      <c r="M48" s="162"/>
      <c r="N48" s="162"/>
      <c r="O48" s="170" t="b">
        <v>1</v>
      </c>
      <c r="P48" s="171"/>
      <c r="Q48" s="172" t="s">
        <v>28</v>
      </c>
      <c r="R48" s="173"/>
      <c r="S48" s="173"/>
      <c r="T48" s="176"/>
      <c r="U48" s="162"/>
      <c r="V48" s="162"/>
      <c r="W48" s="162"/>
      <c r="X48" s="179"/>
      <c r="Y48" s="162"/>
      <c r="Z48" s="162"/>
      <c r="AA48" s="162"/>
      <c r="AB48" s="170" t="b">
        <v>1</v>
      </c>
      <c r="AC48" s="171"/>
      <c r="AD48" s="172" t="s">
        <v>29</v>
      </c>
      <c r="AE48" s="173"/>
      <c r="AF48" s="173"/>
      <c r="AG48" s="176"/>
      <c r="AH48" s="162"/>
      <c r="AI48" s="162"/>
      <c r="AJ48" s="162"/>
      <c r="AK48" s="175"/>
      <c r="AL48" s="162"/>
      <c r="AM48" s="162"/>
      <c r="AN48" s="162"/>
      <c r="AO48" s="170" t="b">
        <v>0</v>
      </c>
      <c r="AP48" s="171"/>
      <c r="AQ48" s="172" t="s">
        <v>32</v>
      </c>
      <c r="AR48" s="173"/>
      <c r="AS48" s="173"/>
      <c r="AT48" s="176"/>
      <c r="AU48" s="162"/>
      <c r="AV48" s="162"/>
      <c r="AW48" s="162"/>
      <c r="AX48" s="175"/>
      <c r="AY48" s="162"/>
      <c r="AZ48" s="162"/>
      <c r="BA48" s="162"/>
      <c r="BB48" s="170" t="b">
        <v>0</v>
      </c>
      <c r="BC48" s="171"/>
      <c r="BD48" s="172" t="s">
        <v>31</v>
      </c>
      <c r="BE48" s="173"/>
      <c r="BF48" s="173"/>
      <c r="BG48" s="176"/>
      <c r="BH48" s="162"/>
      <c r="BI48" s="162"/>
      <c r="BJ48" s="180"/>
      <c r="BK48" s="101"/>
    </row>
    <row r="49" spans="1:63" ht="14.45" customHeight="1" x14ac:dyDescent="0.25">
      <c r="A49" s="116" t="s">
        <v>115</v>
      </c>
      <c r="B49" s="18" t="s">
        <v>160</v>
      </c>
      <c r="C49" s="10" t="s">
        <v>98</v>
      </c>
      <c r="D49" s="10"/>
      <c r="F49" s="226">
        <v>0</v>
      </c>
      <c r="G49" s="7">
        <v>335</v>
      </c>
      <c r="H49" s="8">
        <f>F49</f>
        <v>0</v>
      </c>
      <c r="I49" s="117">
        <f t="shared" ref="I49:I50" si="37">H49*G49</f>
        <v>0</v>
      </c>
      <c r="L49" s="169"/>
      <c r="M49" s="162"/>
      <c r="N49" s="162"/>
      <c r="O49" s="162"/>
      <c r="P49" s="172" t="str">
        <f>IF(T49&gt;0,"CPU","")</f>
        <v>CPU</v>
      </c>
      <c r="Q49" s="173"/>
      <c r="R49" s="173"/>
      <c r="S49" s="173"/>
      <c r="T49" s="178">
        <f>COUNTIF(O48,"VERO")+COUNTIF(O48,"TRUE")</f>
        <v>1</v>
      </c>
      <c r="U49" s="162"/>
      <c r="V49" s="162"/>
      <c r="W49" s="162"/>
      <c r="X49" s="179"/>
      <c r="Y49" s="162"/>
      <c r="Z49" s="162"/>
      <c r="AA49" s="162"/>
      <c r="AB49" s="162"/>
      <c r="AC49" s="172" t="str">
        <f>IF(AG49&gt;0,"CPU","")</f>
        <v>CPU</v>
      </c>
      <c r="AD49" s="173"/>
      <c r="AE49" s="173"/>
      <c r="AF49" s="173"/>
      <c r="AG49" s="178">
        <f>COUNTIF(AB48,"VERO")+COUNTIF(AB48,"TRUE")</f>
        <v>1</v>
      </c>
      <c r="AH49" s="162"/>
      <c r="AI49" s="162"/>
      <c r="AJ49" s="162"/>
      <c r="AK49" s="175"/>
      <c r="AL49" s="162"/>
      <c r="AM49" s="162"/>
      <c r="AN49" s="162"/>
      <c r="AO49" s="162"/>
      <c r="AP49" s="172" t="str">
        <f>IF(AT49&gt;0,"CPU","")</f>
        <v/>
      </c>
      <c r="AQ49" s="173"/>
      <c r="AR49" s="173"/>
      <c r="AS49" s="173"/>
      <c r="AT49" s="178">
        <f>COUNTIF(AO48,"VERO")+COUNTIF(AO48,"TRUE")</f>
        <v>0</v>
      </c>
      <c r="AU49" s="162"/>
      <c r="AV49" s="162"/>
      <c r="AW49" s="162"/>
      <c r="AX49" s="175"/>
      <c r="AY49" s="162"/>
      <c r="AZ49" s="162"/>
      <c r="BA49" s="162"/>
      <c r="BB49" s="162"/>
      <c r="BC49" s="172" t="str">
        <f>IF(BG49&gt;0,"CPU","")</f>
        <v/>
      </c>
      <c r="BD49" s="173"/>
      <c r="BE49" s="173"/>
      <c r="BF49" s="173"/>
      <c r="BG49" s="178">
        <f>COUNTIF(BB48,"VERO")+COUNTIF(BB48,"TRUE")</f>
        <v>0</v>
      </c>
      <c r="BH49" s="162"/>
      <c r="BI49" s="162"/>
      <c r="BJ49" s="180"/>
      <c r="BK49" s="38"/>
    </row>
    <row r="50" spans="1:63" ht="14.45" customHeight="1" x14ac:dyDescent="0.25">
      <c r="A50" s="116" t="s">
        <v>116</v>
      </c>
      <c r="B50" s="18" t="s">
        <v>161</v>
      </c>
      <c r="C50" s="10" t="s">
        <v>99</v>
      </c>
      <c r="D50" s="10"/>
      <c r="E50" s="10"/>
      <c r="F50" s="226">
        <v>0</v>
      </c>
      <c r="G50" s="7">
        <v>659</v>
      </c>
      <c r="H50" s="8">
        <f>F50</f>
        <v>0</v>
      </c>
      <c r="I50" s="117">
        <f t="shared" si="37"/>
        <v>0</v>
      </c>
      <c r="L50" s="169"/>
      <c r="M50" s="162"/>
      <c r="N50" s="162"/>
      <c r="O50" s="162"/>
      <c r="P50" s="172" t="str">
        <f>IF(T49&gt;0,"INSTALLATA","")</f>
        <v>INSTALLATA</v>
      </c>
      <c r="Q50" s="173"/>
      <c r="R50" s="173"/>
      <c r="S50" s="173"/>
      <c r="T50" s="179"/>
      <c r="U50" s="162"/>
      <c r="V50" s="162"/>
      <c r="W50" s="162"/>
      <c r="X50" s="179"/>
      <c r="Y50" s="162"/>
      <c r="Z50" s="162"/>
      <c r="AA50" s="162"/>
      <c r="AB50" s="162"/>
      <c r="AC50" s="172" t="str">
        <f>IF(AG49&gt;0,"INSTALLATA","")</f>
        <v>INSTALLATA</v>
      </c>
      <c r="AD50" s="173"/>
      <c r="AE50" s="173"/>
      <c r="AF50" s="173"/>
      <c r="AG50" s="179"/>
      <c r="AH50" s="162"/>
      <c r="AI50" s="162"/>
      <c r="AJ50" s="162"/>
      <c r="AK50" s="162"/>
      <c r="AL50" s="162"/>
      <c r="AM50" s="162"/>
      <c r="AN50" s="162"/>
      <c r="AO50" s="162"/>
      <c r="AP50" s="172" t="str">
        <f>IF(AT49&gt;0,"INSTALLATA","")</f>
        <v/>
      </c>
      <c r="AQ50" s="173"/>
      <c r="AR50" s="173"/>
      <c r="AS50" s="173"/>
      <c r="AT50" s="179"/>
      <c r="AU50" s="162"/>
      <c r="AV50" s="162"/>
      <c r="AW50" s="162"/>
      <c r="AX50" s="179"/>
      <c r="AY50" s="162"/>
      <c r="AZ50" s="162"/>
      <c r="BA50" s="162"/>
      <c r="BB50" s="162"/>
      <c r="BC50" s="172" t="str">
        <f>IF(BG49&gt;0,"INSTALLATA","")</f>
        <v/>
      </c>
      <c r="BD50" s="173"/>
      <c r="BE50" s="173"/>
      <c r="BF50" s="173"/>
      <c r="BG50" s="179"/>
      <c r="BH50" s="162"/>
      <c r="BI50" s="162"/>
      <c r="BJ50" s="180"/>
      <c r="BK50" s="38"/>
    </row>
    <row r="51" spans="1:63" ht="14.45" customHeight="1" x14ac:dyDescent="0.25">
      <c r="A51" s="118"/>
      <c r="B51" s="119"/>
      <c r="C51" s="106" t="s">
        <v>22</v>
      </c>
      <c r="D51" s="106"/>
      <c r="E51" s="106"/>
      <c r="F51" s="107" t="s">
        <v>16</v>
      </c>
      <c r="G51" s="108" t="s">
        <v>12</v>
      </c>
      <c r="H51" s="56"/>
      <c r="I51" s="109" t="s">
        <v>13</v>
      </c>
      <c r="L51" s="169"/>
      <c r="M51" s="162"/>
      <c r="N51" s="162"/>
      <c r="O51" s="162"/>
      <c r="P51" s="181" t="str">
        <f>IF(AND(T49&gt;0,X47&lt;1),"CPU SENZA RAM","")</f>
        <v/>
      </c>
      <c r="Q51" s="173"/>
      <c r="R51" s="173"/>
      <c r="S51" s="173"/>
      <c r="T51" s="179"/>
      <c r="U51" s="162"/>
      <c r="V51" s="162"/>
      <c r="W51" s="162"/>
      <c r="X51" s="179"/>
      <c r="Y51" s="162"/>
      <c r="Z51" s="162"/>
      <c r="AA51" s="162"/>
      <c r="AB51" s="162"/>
      <c r="AC51" s="181" t="str">
        <f>IF(AND(AG49&gt;0,AK47&lt;1),"CPU SENZA RAM","")</f>
        <v/>
      </c>
      <c r="AD51" s="173"/>
      <c r="AE51" s="173"/>
      <c r="AF51" s="173"/>
      <c r="AG51" s="179"/>
      <c r="AH51" s="162"/>
      <c r="AI51" s="162"/>
      <c r="AJ51" s="162"/>
      <c r="AK51" s="162"/>
      <c r="AL51" s="162"/>
      <c r="AM51" s="162"/>
      <c r="AN51" s="162"/>
      <c r="AO51" s="162"/>
      <c r="AP51" s="181" t="str">
        <f>IF(AND(AT49&gt;0,AX47&lt;1),"CPU SENZA RAM","")</f>
        <v/>
      </c>
      <c r="AQ51" s="173"/>
      <c r="AR51" s="173"/>
      <c r="AS51" s="173"/>
      <c r="AT51" s="179"/>
      <c r="AU51" s="162"/>
      <c r="AV51" s="162"/>
      <c r="AW51" s="162"/>
      <c r="AX51" s="162"/>
      <c r="AY51" s="162"/>
      <c r="AZ51" s="162"/>
      <c r="BA51" s="162"/>
      <c r="BB51" s="162"/>
      <c r="BC51" s="181" t="str">
        <f>IF(AND(BG49&gt;0,BK47&lt;1),"CPU SENZA RAM","")</f>
        <v/>
      </c>
      <c r="BD51" s="173"/>
      <c r="BE51" s="173"/>
      <c r="BF51" s="173"/>
      <c r="BG51" s="179"/>
      <c r="BH51" s="162"/>
      <c r="BI51" s="162"/>
      <c r="BJ51" s="180"/>
    </row>
    <row r="52" spans="1:63" ht="14.45" customHeight="1" x14ac:dyDescent="0.25">
      <c r="A52" s="25" t="s">
        <v>74</v>
      </c>
      <c r="B52" s="15" t="s">
        <v>11</v>
      </c>
      <c r="C52" s="22" t="s">
        <v>100</v>
      </c>
      <c r="D52" s="21"/>
      <c r="E52" s="146" t="str">
        <f>IF(SUM(H53:H57)&gt;6,"TROPPI DISCHI","")</f>
        <v/>
      </c>
      <c r="F52" s="16" t="s">
        <v>14</v>
      </c>
      <c r="G52" s="5" t="s">
        <v>15</v>
      </c>
      <c r="H52" s="17" t="s">
        <v>0</v>
      </c>
      <c r="I52" s="110" t="s">
        <v>14</v>
      </c>
      <c r="L52" s="169"/>
      <c r="M52" s="162"/>
      <c r="N52" s="162"/>
      <c r="O52" s="162"/>
      <c r="P52" s="182" t="str">
        <f>IF(AND(T49&lt;1,X47&gt;0),"RAM SENZA CPU","")</f>
        <v/>
      </c>
      <c r="Q52" s="173"/>
      <c r="R52" s="173"/>
      <c r="S52" s="173"/>
      <c r="T52" s="179"/>
      <c r="U52" s="162"/>
      <c r="V52" s="162"/>
      <c r="W52" s="162"/>
      <c r="X52" s="179"/>
      <c r="Y52" s="162"/>
      <c r="Z52" s="162"/>
      <c r="AA52" s="162"/>
      <c r="AB52" s="162"/>
      <c r="AC52" s="182" t="str">
        <f>IF(AND(AG49&lt;1,AK47&gt;0),"RAM SENZA CPU","")</f>
        <v/>
      </c>
      <c r="AD52" s="173"/>
      <c r="AE52" s="173"/>
      <c r="AF52" s="173"/>
      <c r="AG52" s="179"/>
      <c r="AH52" s="162"/>
      <c r="AI52" s="162"/>
      <c r="AJ52" s="162"/>
      <c r="AK52" s="162"/>
      <c r="AL52" s="162"/>
      <c r="AM52" s="162"/>
      <c r="AN52" s="162"/>
      <c r="AO52" s="162"/>
      <c r="AP52" s="182" t="str">
        <f>IF(AND(AT49&lt;1,AX47&gt;0),"RAM SENZA CPU","")</f>
        <v/>
      </c>
      <c r="AQ52" s="173"/>
      <c r="AR52" s="173"/>
      <c r="AS52" s="173"/>
      <c r="AT52" s="179"/>
      <c r="AU52" s="162"/>
      <c r="AV52" s="162"/>
      <c r="AW52" s="162"/>
      <c r="AX52" s="162"/>
      <c r="AY52" s="162"/>
      <c r="AZ52" s="162"/>
      <c r="BA52" s="162"/>
      <c r="BB52" s="162"/>
      <c r="BC52" s="182" t="str">
        <f>IF(AND(BG49&lt;1,BK47&gt;0),"RAM SENZA CPU","")</f>
        <v/>
      </c>
      <c r="BD52" s="173"/>
      <c r="BE52" s="173"/>
      <c r="BF52" s="173"/>
      <c r="BG52" s="179"/>
      <c r="BH52" s="162"/>
      <c r="BI52" s="162"/>
      <c r="BJ52" s="180"/>
    </row>
    <row r="53" spans="1:63" ht="14.45" customHeight="1" thickBot="1" x14ac:dyDescent="0.3">
      <c r="A53" s="116" t="s">
        <v>117</v>
      </c>
      <c r="B53" s="18" t="s">
        <v>167</v>
      </c>
      <c r="C53" s="10" t="s">
        <v>101</v>
      </c>
      <c r="D53" s="10"/>
      <c r="E53" s="10"/>
      <c r="F53" s="227">
        <v>0</v>
      </c>
      <c r="G53" s="9">
        <v>199</v>
      </c>
      <c r="H53" s="8">
        <f>F53</f>
        <v>0</v>
      </c>
      <c r="I53" s="117">
        <f t="shared" ref="I53:I57" si="38">H53*G53</f>
        <v>0</v>
      </c>
      <c r="L53" s="211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3"/>
      <c r="Y53" s="214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3"/>
      <c r="AL53" s="214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3"/>
      <c r="AY53" s="214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5"/>
    </row>
    <row r="54" spans="1:63" ht="14.45" customHeight="1" x14ac:dyDescent="0.25">
      <c r="A54" s="116" t="s">
        <v>118</v>
      </c>
      <c r="B54" s="18" t="s">
        <v>168</v>
      </c>
      <c r="C54" s="10" t="s">
        <v>102</v>
      </c>
      <c r="D54" s="10"/>
      <c r="E54" s="10"/>
      <c r="F54" s="227">
        <v>0</v>
      </c>
      <c r="G54" s="7">
        <v>138</v>
      </c>
      <c r="H54" s="8">
        <f>F54</f>
        <v>0</v>
      </c>
      <c r="I54" s="117">
        <f t="shared" si="38"/>
        <v>0</v>
      </c>
      <c r="L54" s="6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62"/>
      <c r="Z54" s="10"/>
      <c r="AA54" s="10"/>
      <c r="AB54" s="10"/>
      <c r="AC54" s="10"/>
      <c r="AD54" s="10"/>
      <c r="AE54" s="10"/>
      <c r="AL54" s="62"/>
      <c r="AS54" s="10"/>
      <c r="AT54" s="10"/>
      <c r="AU54" s="10"/>
      <c r="AV54" s="10"/>
      <c r="AW54" s="10"/>
      <c r="AX54" s="10"/>
      <c r="AY54" s="6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</row>
    <row r="55" spans="1:63" ht="14.45" customHeight="1" x14ac:dyDescent="0.25">
      <c r="A55" s="116" t="s">
        <v>119</v>
      </c>
      <c r="B55" s="18" t="s">
        <v>169</v>
      </c>
      <c r="C55" s="10" t="s">
        <v>103</v>
      </c>
      <c r="D55" s="10"/>
      <c r="E55" s="10"/>
      <c r="F55" s="227">
        <v>0</v>
      </c>
      <c r="G55" s="7">
        <v>98</v>
      </c>
      <c r="H55" s="8">
        <f>F55</f>
        <v>0</v>
      </c>
      <c r="I55" s="117">
        <f t="shared" si="38"/>
        <v>0</v>
      </c>
      <c r="AB55" s="62"/>
    </row>
    <row r="56" spans="1:63" ht="14.45" customHeight="1" x14ac:dyDescent="0.25">
      <c r="A56" s="116" t="s">
        <v>120</v>
      </c>
      <c r="B56" s="18" t="s">
        <v>170</v>
      </c>
      <c r="C56" s="10" t="s">
        <v>104</v>
      </c>
      <c r="F56" s="227">
        <v>0</v>
      </c>
      <c r="G56" s="7">
        <v>702</v>
      </c>
      <c r="H56" s="8">
        <f>F56</f>
        <v>0</v>
      </c>
      <c r="I56" s="117">
        <f t="shared" si="38"/>
        <v>0</v>
      </c>
      <c r="M56" s="55"/>
      <c r="S56" s="129" t="s">
        <v>68</v>
      </c>
      <c r="T56" s="100"/>
      <c r="U56" s="100"/>
      <c r="V56" s="100"/>
      <c r="W56" s="100"/>
      <c r="X56" s="101"/>
      <c r="Z56" s="55"/>
      <c r="AA56" s="55"/>
      <c r="AF56" s="100"/>
      <c r="AG56" s="100"/>
      <c r="AH56" s="100"/>
      <c r="AI56" s="100"/>
      <c r="AJ56" s="100"/>
      <c r="AM56" s="55"/>
      <c r="AN56" s="55"/>
      <c r="AS56" s="100"/>
      <c r="AU56" s="129" t="s">
        <v>69</v>
      </c>
      <c r="AV56" s="100"/>
      <c r="AW56" s="100"/>
      <c r="AZ56" s="55"/>
      <c r="BA56" s="55"/>
      <c r="BF56" s="100"/>
      <c r="BG56" s="100"/>
      <c r="BH56" s="100"/>
      <c r="BI56" s="100"/>
      <c r="BJ56" s="100"/>
    </row>
    <row r="57" spans="1:63" ht="14.45" customHeight="1" x14ac:dyDescent="0.25">
      <c r="A57" s="116" t="s">
        <v>121</v>
      </c>
      <c r="B57" s="18" t="s">
        <v>171</v>
      </c>
      <c r="C57" s="10" t="s">
        <v>122</v>
      </c>
      <c r="F57" s="227">
        <v>0</v>
      </c>
      <c r="G57" s="7">
        <v>702</v>
      </c>
      <c r="H57" s="8">
        <f>F57</f>
        <v>0</v>
      </c>
      <c r="I57" s="117">
        <f t="shared" si="38"/>
        <v>0</v>
      </c>
      <c r="L57" s="133"/>
      <c r="M57" s="54"/>
      <c r="N57" s="54"/>
      <c r="O57" s="54"/>
      <c r="P57" s="54"/>
      <c r="Q57" s="54"/>
      <c r="R57" s="54"/>
      <c r="S57" s="54"/>
      <c r="T57" s="54"/>
      <c r="U57" s="102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134"/>
      <c r="AS57" s="38"/>
      <c r="BF57" s="38"/>
    </row>
    <row r="58" spans="1:63" ht="14.45" customHeight="1" x14ac:dyDescent="0.25">
      <c r="A58" s="116" t="s">
        <v>123</v>
      </c>
      <c r="B58" s="18" t="s">
        <v>172</v>
      </c>
      <c r="C58" s="10" t="s">
        <v>128</v>
      </c>
      <c r="F58" s="227">
        <v>0</v>
      </c>
      <c r="G58" s="7">
        <v>366</v>
      </c>
      <c r="H58" s="8">
        <f t="shared" ref="H58:H60" si="39">F58</f>
        <v>0</v>
      </c>
      <c r="I58" s="117">
        <f t="shared" ref="I58:I60" si="40">H58*G58</f>
        <v>0</v>
      </c>
      <c r="L58" s="135"/>
      <c r="M58" s="136"/>
      <c r="N58" s="136"/>
      <c r="O58" s="137"/>
      <c r="P58" s="137"/>
      <c r="Q58" s="137"/>
      <c r="R58" s="137"/>
      <c r="S58" s="137"/>
      <c r="T58" s="137"/>
      <c r="U58" s="136"/>
      <c r="V58" s="136"/>
      <c r="W58" s="136"/>
      <c r="X58" s="136"/>
      <c r="Y58" s="136"/>
      <c r="Z58" s="136"/>
      <c r="AA58" s="136"/>
      <c r="AB58" s="137"/>
      <c r="AC58" s="137"/>
      <c r="AD58" s="137"/>
      <c r="AE58" s="137"/>
      <c r="AF58" s="137"/>
      <c r="AG58" s="137"/>
      <c r="AH58" s="67"/>
      <c r="AL58" s="101"/>
      <c r="AM58" s="100"/>
      <c r="AN58" s="100"/>
      <c r="AO58" s="100"/>
      <c r="AP58" s="100"/>
      <c r="AQ58" s="100"/>
      <c r="AR58" s="100"/>
      <c r="AS58" s="101"/>
      <c r="AT58" s="101"/>
      <c r="AU58" s="101"/>
      <c r="AV58" s="101"/>
      <c r="AW58" s="101"/>
      <c r="AX58" s="101"/>
      <c r="AY58" s="101"/>
      <c r="AZ58" s="100"/>
      <c r="BA58" s="100"/>
      <c r="BB58" s="100"/>
      <c r="BC58" s="100"/>
      <c r="BD58" s="100"/>
      <c r="BE58" s="100"/>
    </row>
    <row r="59" spans="1:63" ht="14.45" customHeight="1" x14ac:dyDescent="0.25">
      <c r="A59" s="116" t="s">
        <v>124</v>
      </c>
      <c r="B59" s="18" t="s">
        <v>173</v>
      </c>
      <c r="C59" s="10" t="s">
        <v>125</v>
      </c>
      <c r="F59" s="227">
        <v>0</v>
      </c>
      <c r="G59" s="7">
        <v>366</v>
      </c>
      <c r="H59" s="8">
        <f t="shared" si="39"/>
        <v>0</v>
      </c>
      <c r="I59" s="117">
        <f t="shared" si="40"/>
        <v>0</v>
      </c>
      <c r="L59" s="66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67"/>
    </row>
    <row r="60" spans="1:63" ht="14.45" customHeight="1" x14ac:dyDescent="0.25">
      <c r="A60" s="116" t="s">
        <v>127</v>
      </c>
      <c r="B60" s="18" t="s">
        <v>174</v>
      </c>
      <c r="C60" s="10" t="s">
        <v>126</v>
      </c>
      <c r="F60" s="227">
        <v>0</v>
      </c>
      <c r="G60" s="7">
        <v>399</v>
      </c>
      <c r="H60" s="8">
        <f t="shared" si="39"/>
        <v>0</v>
      </c>
      <c r="I60" s="117">
        <f t="shared" si="40"/>
        <v>0</v>
      </c>
      <c r="L60" s="66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67"/>
    </row>
    <row r="61" spans="1:63" ht="14.45" customHeight="1" x14ac:dyDescent="0.25">
      <c r="A61" s="120"/>
      <c r="B61" s="121"/>
      <c r="C61" s="81" t="s">
        <v>1</v>
      </c>
      <c r="D61" s="81"/>
      <c r="E61" s="81"/>
      <c r="F61" s="107" t="s">
        <v>39</v>
      </c>
      <c r="G61" s="108" t="s">
        <v>12</v>
      </c>
      <c r="H61" s="56"/>
      <c r="I61" s="109" t="s">
        <v>13</v>
      </c>
      <c r="L61" s="66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67"/>
    </row>
    <row r="62" spans="1:63" ht="14.45" customHeight="1" x14ac:dyDescent="0.25">
      <c r="A62" s="25" t="s">
        <v>74</v>
      </c>
      <c r="B62" s="15" t="s">
        <v>11</v>
      </c>
      <c r="C62" s="22" t="s">
        <v>80</v>
      </c>
      <c r="D62" s="14"/>
      <c r="E62" s="65" t="str">
        <f>IF(SUM(H63:H66)&gt;8,"TROPPE SCHEDE","")</f>
        <v/>
      </c>
      <c r="F62" s="16" t="s">
        <v>14</v>
      </c>
      <c r="G62" s="5" t="s">
        <v>15</v>
      </c>
      <c r="H62" s="17" t="s">
        <v>0</v>
      </c>
      <c r="I62" s="110" t="s">
        <v>14</v>
      </c>
      <c r="L62" s="66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67"/>
    </row>
    <row r="63" spans="1:63" ht="14.45" customHeight="1" x14ac:dyDescent="0.25">
      <c r="A63" s="116" t="s">
        <v>105</v>
      </c>
      <c r="B63" s="18" t="s">
        <v>162</v>
      </c>
      <c r="C63" s="10" t="s">
        <v>135</v>
      </c>
      <c r="D63" s="10"/>
      <c r="E63" s="10"/>
      <c r="F63" s="227">
        <v>0</v>
      </c>
      <c r="G63" s="7">
        <v>27</v>
      </c>
      <c r="H63" s="8">
        <f>F63</f>
        <v>0</v>
      </c>
      <c r="I63" s="117">
        <f t="shared" ref="I63" si="41">H63*G63</f>
        <v>0</v>
      </c>
      <c r="L63" s="66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67"/>
    </row>
    <row r="64" spans="1:63" ht="14.45" customHeight="1" x14ac:dyDescent="0.25">
      <c r="A64" s="116" t="s">
        <v>129</v>
      </c>
      <c r="B64" s="18" t="s">
        <v>163</v>
      </c>
      <c r="C64" s="10" t="s">
        <v>130</v>
      </c>
      <c r="D64" s="10"/>
      <c r="E64" s="10"/>
      <c r="F64" s="227">
        <v>0</v>
      </c>
      <c r="G64" s="7">
        <v>180</v>
      </c>
      <c r="H64" s="8">
        <f>F64</f>
        <v>0</v>
      </c>
      <c r="I64" s="117">
        <f t="shared" ref="I64:I65" si="42">H64*G64</f>
        <v>0</v>
      </c>
      <c r="L64" s="66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67"/>
    </row>
    <row r="65" spans="1:62" ht="14.45" customHeight="1" x14ac:dyDescent="0.25">
      <c r="A65" s="116" t="s">
        <v>133</v>
      </c>
      <c r="B65" s="18" t="s">
        <v>165</v>
      </c>
      <c r="C65" s="10" t="s">
        <v>131</v>
      </c>
      <c r="D65" s="10"/>
      <c r="E65" s="10"/>
      <c r="F65" s="227">
        <v>0</v>
      </c>
      <c r="G65" s="7">
        <v>337</v>
      </c>
      <c r="H65" s="8">
        <f>F65</f>
        <v>0</v>
      </c>
      <c r="I65" s="117">
        <f t="shared" si="42"/>
        <v>0</v>
      </c>
      <c r="L65" s="66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67"/>
    </row>
    <row r="66" spans="1:62" ht="14.45" customHeight="1" x14ac:dyDescent="0.25">
      <c r="A66" s="116" t="s">
        <v>132</v>
      </c>
      <c r="B66" s="18" t="s">
        <v>164</v>
      </c>
      <c r="C66" s="10" t="s">
        <v>134</v>
      </c>
      <c r="D66" s="10"/>
      <c r="E66" s="10"/>
      <c r="F66" s="227">
        <v>0</v>
      </c>
      <c r="G66" s="7">
        <v>205</v>
      </c>
      <c r="H66" s="8">
        <f t="shared" ref="H66:H67" si="43">F66</f>
        <v>0</v>
      </c>
      <c r="I66" s="117">
        <f>H66*G66</f>
        <v>0</v>
      </c>
      <c r="L66" s="66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67"/>
    </row>
    <row r="67" spans="1:62" ht="14.45" customHeight="1" x14ac:dyDescent="0.25">
      <c r="A67" s="111" t="s">
        <v>106</v>
      </c>
      <c r="B67" s="76" t="s">
        <v>166</v>
      </c>
      <c r="C67" s="75" t="s">
        <v>136</v>
      </c>
      <c r="D67" s="52"/>
      <c r="E67" s="52"/>
      <c r="F67" s="225">
        <v>0</v>
      </c>
      <c r="G67" s="78">
        <v>326</v>
      </c>
      <c r="H67" s="79">
        <f t="shared" si="43"/>
        <v>0</v>
      </c>
      <c r="I67" s="112">
        <f>H67*G67</f>
        <v>0</v>
      </c>
      <c r="L67" s="66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67"/>
    </row>
    <row r="68" spans="1:62" ht="14.45" customHeight="1" x14ac:dyDescent="0.25">
      <c r="A68" s="116"/>
      <c r="B68" s="18"/>
      <c r="C68" s="14" t="s">
        <v>3</v>
      </c>
      <c r="D68" s="14"/>
      <c r="E68" s="14"/>
      <c r="F68" s="16" t="s">
        <v>39</v>
      </c>
      <c r="G68" s="5" t="s">
        <v>12</v>
      </c>
      <c r="H68" s="2"/>
      <c r="I68" s="110" t="s">
        <v>13</v>
      </c>
      <c r="L68" s="66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67"/>
    </row>
    <row r="69" spans="1:62" ht="14.45" customHeight="1" x14ac:dyDescent="0.25">
      <c r="A69" s="25" t="s">
        <v>74</v>
      </c>
      <c r="B69" s="15" t="s">
        <v>11</v>
      </c>
      <c r="C69" s="22" t="s">
        <v>51</v>
      </c>
      <c r="D69" s="14"/>
      <c r="E69" s="14"/>
      <c r="F69" s="16" t="s">
        <v>14</v>
      </c>
      <c r="G69" s="5" t="s">
        <v>15</v>
      </c>
      <c r="H69" s="17" t="s">
        <v>0</v>
      </c>
      <c r="I69" s="110" t="s">
        <v>14</v>
      </c>
      <c r="L69" s="66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9"/>
      <c r="AC69" s="138"/>
      <c r="AD69" s="138"/>
      <c r="AE69" s="138"/>
      <c r="AF69" s="138"/>
      <c r="AG69" s="138"/>
      <c r="AH69" s="67"/>
    </row>
    <row r="70" spans="1:62" ht="14.45" customHeight="1" x14ac:dyDescent="0.25">
      <c r="A70" s="116" t="s">
        <v>144</v>
      </c>
      <c r="B70" s="18" t="s">
        <v>175</v>
      </c>
      <c r="C70" s="10" t="s">
        <v>137</v>
      </c>
      <c r="D70" s="10"/>
      <c r="E70" s="10"/>
      <c r="F70" s="226">
        <v>0</v>
      </c>
      <c r="G70" s="7">
        <v>697</v>
      </c>
      <c r="H70" s="8">
        <f>F70</f>
        <v>0</v>
      </c>
      <c r="I70" s="117">
        <f t="shared" ref="I70" si="44">H70*G70</f>
        <v>0</v>
      </c>
      <c r="L70" s="66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67"/>
    </row>
    <row r="71" spans="1:62" ht="14.45" customHeight="1" x14ac:dyDescent="0.25">
      <c r="A71" s="116" t="s">
        <v>142</v>
      </c>
      <c r="B71" s="18" t="s">
        <v>180</v>
      </c>
      <c r="C71" s="10" t="s">
        <v>140</v>
      </c>
      <c r="D71" s="10"/>
      <c r="E71" s="10"/>
      <c r="F71" s="226">
        <v>0</v>
      </c>
      <c r="G71" s="7">
        <v>25</v>
      </c>
      <c r="H71" s="8">
        <f>F71</f>
        <v>0</v>
      </c>
      <c r="I71" s="117">
        <f>H71*G71</f>
        <v>0</v>
      </c>
      <c r="L71" s="68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69"/>
    </row>
    <row r="72" spans="1:62" ht="14.45" customHeight="1" thickBot="1" x14ac:dyDescent="0.3">
      <c r="A72" s="116" t="s">
        <v>143</v>
      </c>
      <c r="B72" s="18" t="s">
        <v>179</v>
      </c>
      <c r="C72" s="10" t="s">
        <v>141</v>
      </c>
      <c r="D72" s="10"/>
      <c r="E72" s="10"/>
      <c r="F72" s="226">
        <v>0</v>
      </c>
      <c r="G72" s="7">
        <v>32</v>
      </c>
      <c r="H72" s="8">
        <f>F72</f>
        <v>0</v>
      </c>
      <c r="I72" s="117">
        <f>H72*G72</f>
        <v>0</v>
      </c>
      <c r="K72" s="39"/>
      <c r="L72" s="129" t="s">
        <v>67</v>
      </c>
      <c r="AN72" s="129" t="s">
        <v>70</v>
      </c>
      <c r="BJ72" s="138"/>
    </row>
    <row r="73" spans="1:62" ht="14.45" customHeight="1" x14ac:dyDescent="0.25">
      <c r="A73" s="116" t="s">
        <v>145</v>
      </c>
      <c r="B73" s="18" t="s">
        <v>176</v>
      </c>
      <c r="C73" s="10" t="s">
        <v>139</v>
      </c>
      <c r="D73" s="10"/>
      <c r="E73" s="10"/>
      <c r="F73" s="226">
        <v>0</v>
      </c>
      <c r="G73" s="7">
        <v>95</v>
      </c>
      <c r="H73" s="8">
        <f t="shared" ref="H73:H74" si="45">F73</f>
        <v>0</v>
      </c>
      <c r="I73" s="117">
        <f t="shared" ref="I73:I74" si="46">H73*G73</f>
        <v>0</v>
      </c>
    </row>
    <row r="74" spans="1:62" ht="14.45" customHeight="1" x14ac:dyDescent="0.25">
      <c r="A74" s="116" t="s">
        <v>147</v>
      </c>
      <c r="B74" s="18" t="s">
        <v>177</v>
      </c>
      <c r="C74" s="10" t="s">
        <v>138</v>
      </c>
      <c r="D74" s="10"/>
      <c r="E74" s="10"/>
      <c r="F74" s="226">
        <v>0</v>
      </c>
      <c r="G74" s="7">
        <v>3688</v>
      </c>
      <c r="H74" s="8">
        <f t="shared" si="45"/>
        <v>0</v>
      </c>
      <c r="I74" s="117">
        <f t="shared" si="46"/>
        <v>0</v>
      </c>
    </row>
    <row r="75" spans="1:62" ht="14.45" customHeight="1" x14ac:dyDescent="0.25">
      <c r="A75" s="116" t="s">
        <v>148</v>
      </c>
      <c r="B75" s="18" t="s">
        <v>178</v>
      </c>
      <c r="C75" s="10" t="s">
        <v>146</v>
      </c>
      <c r="D75" s="10"/>
      <c r="E75" s="10"/>
      <c r="F75" s="226">
        <v>0</v>
      </c>
      <c r="G75" s="7">
        <v>576</v>
      </c>
      <c r="H75" s="8">
        <f>F75</f>
        <v>0</v>
      </c>
      <c r="I75" s="117">
        <f>H75*G75</f>
        <v>0</v>
      </c>
    </row>
    <row r="76" spans="1:62" ht="14.45" customHeight="1" x14ac:dyDescent="0.25">
      <c r="A76" s="111" t="s">
        <v>75</v>
      </c>
      <c r="B76" s="132" t="s">
        <v>181</v>
      </c>
      <c r="C76" s="130" t="s">
        <v>76</v>
      </c>
      <c r="D76" s="75"/>
      <c r="E76" s="75"/>
      <c r="F76" s="228">
        <v>0</v>
      </c>
      <c r="G76" s="78">
        <v>47</v>
      </c>
      <c r="H76" s="79">
        <f>F76</f>
        <v>0</v>
      </c>
      <c r="I76" s="112">
        <f>H76*G76</f>
        <v>0</v>
      </c>
    </row>
    <row r="77" spans="1:62" ht="14.45" customHeight="1" x14ac:dyDescent="0.25">
      <c r="A77" s="115"/>
      <c r="B77" s="123"/>
      <c r="C77" s="81"/>
      <c r="D77" s="81"/>
      <c r="E77" s="81"/>
      <c r="F77" s="107" t="s">
        <v>16</v>
      </c>
      <c r="G77" s="108" t="s">
        <v>12</v>
      </c>
      <c r="H77" s="56"/>
      <c r="I77" s="109" t="s">
        <v>13</v>
      </c>
    </row>
    <row r="78" spans="1:62" ht="14.45" customHeight="1" x14ac:dyDescent="0.25">
      <c r="A78" s="25" t="s">
        <v>74</v>
      </c>
      <c r="B78" s="15" t="s">
        <v>11</v>
      </c>
      <c r="C78" s="14" t="s">
        <v>5</v>
      </c>
      <c r="D78" s="14"/>
      <c r="E78" s="147"/>
      <c r="F78" s="16" t="s">
        <v>14</v>
      </c>
      <c r="G78" s="5" t="s">
        <v>15</v>
      </c>
      <c r="H78" s="17" t="s">
        <v>0</v>
      </c>
      <c r="I78" s="110" t="s">
        <v>14</v>
      </c>
    </row>
    <row r="79" spans="1:62" ht="14.45" customHeight="1" x14ac:dyDescent="0.25">
      <c r="A79" s="116" t="s">
        <v>107</v>
      </c>
      <c r="B79" s="18" t="s">
        <v>182</v>
      </c>
      <c r="C79" s="10" t="s">
        <v>183</v>
      </c>
      <c r="D79" s="10"/>
      <c r="E79" s="148" t="str">
        <f>IF((AND(H79=0,H81=1)),"SELEZIONARE EST. GARANZIA 24 MESI","")</f>
        <v/>
      </c>
      <c r="F79" s="227">
        <v>0</v>
      </c>
      <c r="G79" s="7">
        <v>594</v>
      </c>
      <c r="H79" s="8">
        <f>F79</f>
        <v>0</v>
      </c>
      <c r="I79" s="117">
        <f t="shared" ref="I79:I80" si="47">H79*G79</f>
        <v>0</v>
      </c>
    </row>
    <row r="80" spans="1:62" ht="14.45" customHeight="1" x14ac:dyDescent="0.25">
      <c r="A80" s="116" t="s">
        <v>108</v>
      </c>
      <c r="B80" s="18" t="s">
        <v>184</v>
      </c>
      <c r="C80" s="10" t="s">
        <v>156</v>
      </c>
      <c r="D80" s="10"/>
      <c r="E80" s="148" t="str">
        <f>IF((AND(H80=0,H81=1)),"SELEZIONARE HDD RET. 36 MESI","")</f>
        <v/>
      </c>
      <c r="F80" s="227">
        <v>0</v>
      </c>
      <c r="G80" s="7">
        <v>247</v>
      </c>
      <c r="H80" s="8">
        <f>F80</f>
        <v>0</v>
      </c>
      <c r="I80" s="117">
        <f t="shared" si="47"/>
        <v>0</v>
      </c>
    </row>
    <row r="81" spans="1:10" ht="14.45" customHeight="1" x14ac:dyDescent="0.25">
      <c r="A81" s="116" t="s">
        <v>108</v>
      </c>
      <c r="B81" s="18" t="s">
        <v>185</v>
      </c>
      <c r="C81" s="10" t="s">
        <v>157</v>
      </c>
      <c r="D81" s="10"/>
      <c r="E81" s="148" t="str">
        <f>IF((AND(H79=1,H80=1,H81=0)),"SELEZIONARE HDD RET. 60 MESI","")</f>
        <v/>
      </c>
      <c r="F81" s="227">
        <v>0</v>
      </c>
      <c r="G81" s="7">
        <v>411.67</v>
      </c>
      <c r="H81" s="8">
        <f>F81</f>
        <v>0</v>
      </c>
      <c r="I81" s="117">
        <f t="shared" ref="I81" si="48">H81*G81</f>
        <v>0</v>
      </c>
    </row>
    <row r="82" spans="1:10" x14ac:dyDescent="0.25">
      <c r="A82" s="122"/>
      <c r="B82" s="123"/>
      <c r="C82" s="81"/>
      <c r="D82" s="81"/>
      <c r="E82" s="81"/>
      <c r="F82" s="107" t="s">
        <v>39</v>
      </c>
      <c r="G82" s="108" t="s">
        <v>12</v>
      </c>
      <c r="H82" s="56"/>
      <c r="I82" s="109" t="s">
        <v>13</v>
      </c>
    </row>
    <row r="83" spans="1:10" x14ac:dyDescent="0.25">
      <c r="A83" s="25" t="s">
        <v>74</v>
      </c>
      <c r="B83" s="15" t="s">
        <v>11</v>
      </c>
      <c r="C83" s="14" t="s">
        <v>2</v>
      </c>
      <c r="D83" s="14"/>
      <c r="E83" s="14"/>
      <c r="F83" s="16" t="s">
        <v>14</v>
      </c>
      <c r="G83" s="5" t="s">
        <v>15</v>
      </c>
      <c r="H83" s="17" t="s">
        <v>0</v>
      </c>
      <c r="I83" s="110" t="s">
        <v>14</v>
      </c>
    </row>
    <row r="84" spans="1:10" x14ac:dyDescent="0.25">
      <c r="A84" s="116" t="s">
        <v>109</v>
      </c>
      <c r="B84" s="131" t="s">
        <v>186</v>
      </c>
      <c r="C84" s="13" t="s">
        <v>84</v>
      </c>
      <c r="D84" s="19"/>
      <c r="E84" s="19"/>
      <c r="F84" s="226">
        <v>0</v>
      </c>
      <c r="G84" s="7">
        <v>1060</v>
      </c>
      <c r="H84" s="8">
        <f t="shared" ref="H84:H87" si="49">F84</f>
        <v>0</v>
      </c>
      <c r="I84" s="117">
        <f t="shared" ref="I84:I87" si="50">H84*G84</f>
        <v>0</v>
      </c>
    </row>
    <row r="85" spans="1:10" x14ac:dyDescent="0.25">
      <c r="A85" s="116" t="s">
        <v>110</v>
      </c>
      <c r="B85" s="131" t="s">
        <v>187</v>
      </c>
      <c r="C85" s="13" t="s">
        <v>81</v>
      </c>
      <c r="D85" s="19"/>
      <c r="E85" s="19"/>
      <c r="F85" s="226">
        <v>0</v>
      </c>
      <c r="G85" s="7">
        <v>444</v>
      </c>
      <c r="H85" s="8">
        <f t="shared" si="49"/>
        <v>0</v>
      </c>
      <c r="I85" s="117">
        <f t="shared" si="50"/>
        <v>0</v>
      </c>
    </row>
    <row r="86" spans="1:10" x14ac:dyDescent="0.25">
      <c r="A86" s="116" t="s">
        <v>112</v>
      </c>
      <c r="B86" s="131" t="s">
        <v>188</v>
      </c>
      <c r="C86" s="13" t="s">
        <v>82</v>
      </c>
      <c r="D86" s="19"/>
      <c r="E86" s="19"/>
      <c r="F86" s="226">
        <v>0</v>
      </c>
      <c r="G86" s="7">
        <v>500</v>
      </c>
      <c r="H86" s="8">
        <f t="shared" si="49"/>
        <v>0</v>
      </c>
      <c r="I86" s="117">
        <f t="shared" si="50"/>
        <v>0</v>
      </c>
    </row>
    <row r="87" spans="1:10" x14ac:dyDescent="0.25">
      <c r="A87" s="111" t="s">
        <v>111</v>
      </c>
      <c r="B87" s="131" t="s">
        <v>189</v>
      </c>
      <c r="C87" s="130" t="s">
        <v>83</v>
      </c>
      <c r="D87" s="77"/>
      <c r="E87" s="77"/>
      <c r="F87" s="228">
        <v>0</v>
      </c>
      <c r="G87" s="78">
        <v>543</v>
      </c>
      <c r="H87" s="79">
        <f t="shared" si="49"/>
        <v>0</v>
      </c>
      <c r="I87" s="112">
        <f t="shared" si="50"/>
        <v>0</v>
      </c>
    </row>
    <row r="88" spans="1:10" x14ac:dyDescent="0.25">
      <c r="A88" s="92"/>
      <c r="B88" s="80"/>
      <c r="C88" s="81"/>
      <c r="D88" s="81"/>
      <c r="E88" s="81"/>
      <c r="F88" s="82"/>
      <c r="G88" s="83" t="s">
        <v>48</v>
      </c>
      <c r="H88" s="82"/>
      <c r="I88" s="93">
        <f>SUM(I32:I87)</f>
        <v>30580</v>
      </c>
    </row>
    <row r="89" spans="1:10" x14ac:dyDescent="0.25">
      <c r="A89" s="70"/>
      <c r="B89" s="71"/>
      <c r="C89" s="71"/>
      <c r="D89" s="71"/>
      <c r="E89" s="84"/>
      <c r="F89" s="85"/>
      <c r="G89" s="86" t="s">
        <v>49</v>
      </c>
      <c r="H89" s="87"/>
      <c r="I89" s="94">
        <f>E28</f>
        <v>1</v>
      </c>
    </row>
    <row r="90" spans="1:10" ht="15.75" thickBot="1" x14ac:dyDescent="0.3">
      <c r="A90" s="70"/>
      <c r="B90" s="71"/>
      <c r="C90" s="71"/>
      <c r="D90" s="71"/>
      <c r="E90" s="71"/>
      <c r="F90" s="71"/>
      <c r="G90" s="23" t="s">
        <v>9</v>
      </c>
      <c r="H90" s="71"/>
      <c r="I90" s="42">
        <f>I88*I89</f>
        <v>30580</v>
      </c>
    </row>
    <row r="91" spans="1:10" ht="16.5" thickBot="1" x14ac:dyDescent="0.3">
      <c r="A91" s="229"/>
      <c r="B91" s="230"/>
      <c r="C91" s="14"/>
      <c r="D91" s="278" t="s">
        <v>194</v>
      </c>
      <c r="E91" s="278"/>
      <c r="F91" s="278"/>
      <c r="G91" s="278"/>
      <c r="H91" s="231"/>
      <c r="I91" s="42">
        <f>'Opzioni Libere'!G42</f>
        <v>0</v>
      </c>
      <c r="J91" s="232" t="str">
        <f>IF(I91&gt;(I90*20%),"SUPERATO IL 20%","")</f>
        <v/>
      </c>
    </row>
    <row r="92" spans="1:10" x14ac:dyDescent="0.25">
      <c r="A92" s="70"/>
      <c r="B92" s="71"/>
      <c r="C92" s="71"/>
      <c r="D92" s="71"/>
      <c r="E92" s="71"/>
      <c r="F92" s="71"/>
      <c r="G92" s="23" t="s">
        <v>56</v>
      </c>
      <c r="H92" s="71"/>
      <c r="I92" s="42">
        <f>(I90+I91)/100*22</f>
        <v>6727.6</v>
      </c>
    </row>
    <row r="93" spans="1:10" ht="15.75" thickBot="1" x14ac:dyDescent="0.3">
      <c r="A93" s="43"/>
      <c r="B93" s="44"/>
      <c r="C93" s="45"/>
      <c r="D93" s="45"/>
      <c r="E93" s="45"/>
      <c r="F93" s="46"/>
      <c r="G93" s="47" t="s">
        <v>10</v>
      </c>
      <c r="H93" s="46"/>
      <c r="I93" s="48">
        <f>I90+I91+I92</f>
        <v>37307.599999999999</v>
      </c>
    </row>
    <row r="96" spans="1:10" ht="15.75" thickBot="1" x14ac:dyDescent="0.3"/>
    <row r="97" spans="3:5" x14ac:dyDescent="0.25">
      <c r="C97" s="216" t="s">
        <v>193</v>
      </c>
      <c r="D97" s="217"/>
      <c r="E97" s="218"/>
    </row>
    <row r="98" spans="3:5" x14ac:dyDescent="0.25">
      <c r="C98" s="219"/>
      <c r="D98" s="220"/>
      <c r="E98" s="221"/>
    </row>
    <row r="99" spans="3:5" x14ac:dyDescent="0.25">
      <c r="C99" s="219"/>
      <c r="D99" s="220"/>
      <c r="E99" s="221"/>
    </row>
    <row r="100" spans="3:5" ht="15.75" thickBot="1" x14ac:dyDescent="0.3">
      <c r="C100" s="222"/>
      <c r="D100" s="223"/>
      <c r="E100" s="224"/>
    </row>
  </sheetData>
  <sheetProtection algorithmName="SHA-512" hashValue="zj7yYozPJuHNM+PiZJT6G6ozY7BQ++IjbRvJJ3zxwUsHYiCClZunGO67UD3yd76LfBEWyRZgCpWf5VDOMRAA4A==" saltValue="3OEDgpmmfs5yY/p4Vp6YDw==" spinCount="100000" sheet="1" objects="1" scenarios="1"/>
  <mergeCells count="5">
    <mergeCell ref="R22:S22"/>
    <mergeCell ref="R21:S21"/>
    <mergeCell ref="C16:I20"/>
    <mergeCell ref="C13:I15"/>
    <mergeCell ref="D91:G91"/>
  </mergeCells>
  <conditionalFormatting sqref="L37:L40">
    <cfRule type="expression" dxfId="57" priority="98">
      <formula>$L$35&gt;1</formula>
    </cfRule>
  </conditionalFormatting>
  <conditionalFormatting sqref="M37:M40">
    <cfRule type="expression" dxfId="56" priority="94">
      <formula>$M$35&gt;1</formula>
    </cfRule>
  </conditionalFormatting>
  <conditionalFormatting sqref="AC30:AF34">
    <cfRule type="expression" dxfId="55" priority="145">
      <formula>$AG$31&gt;0</formula>
    </cfRule>
  </conditionalFormatting>
  <conditionalFormatting sqref="N37:N40">
    <cfRule type="expression" dxfId="54" priority="87">
      <formula>$N$35&gt;1</formula>
    </cfRule>
  </conditionalFormatting>
  <conditionalFormatting sqref="O37:O40">
    <cfRule type="expression" dxfId="53" priority="86">
      <formula>$O$35&gt;1</formula>
    </cfRule>
  </conditionalFormatting>
  <conditionalFormatting sqref="P37:P40">
    <cfRule type="expression" dxfId="52" priority="85">
      <formula>$P$35&gt;1</formula>
    </cfRule>
  </conditionalFormatting>
  <conditionalFormatting sqref="Q37:Q40">
    <cfRule type="expression" dxfId="51" priority="84">
      <formula>$Q$35&gt;1</formula>
    </cfRule>
  </conditionalFormatting>
  <conditionalFormatting sqref="R37:R40">
    <cfRule type="expression" dxfId="50" priority="83">
      <formula>$R$35&gt;1</formula>
    </cfRule>
  </conditionalFormatting>
  <conditionalFormatting sqref="S37:S40">
    <cfRule type="expression" dxfId="49" priority="82">
      <formula>$S$35&gt;1</formula>
    </cfRule>
  </conditionalFormatting>
  <conditionalFormatting sqref="AC34:AF34">
    <cfRule type="expression" dxfId="48" priority="156">
      <formula>$AC$34="RAM SENZA CPU"</formula>
    </cfRule>
  </conditionalFormatting>
  <conditionalFormatting sqref="AC33:AF33">
    <cfRule type="expression" dxfId="47" priority="79">
      <formula>$AC$33="CPU SENZA RAM"</formula>
    </cfRule>
  </conditionalFormatting>
  <conditionalFormatting sqref="AC48:AF52">
    <cfRule type="expression" dxfId="46" priority="77">
      <formula>$AG$49&gt;0</formula>
    </cfRule>
  </conditionalFormatting>
  <conditionalFormatting sqref="AC51:AF51">
    <cfRule type="expression" dxfId="45" priority="75">
      <formula>$AC$51="CPU SENZA RAM"</formula>
    </cfRule>
  </conditionalFormatting>
  <conditionalFormatting sqref="AC52:AF52">
    <cfRule type="expression" dxfId="44" priority="74">
      <formula>$AC$52="RAM SENZA CPU"</formula>
    </cfRule>
  </conditionalFormatting>
  <conditionalFormatting sqref="P30:S34">
    <cfRule type="expression" dxfId="43" priority="72">
      <formula>$T$31&gt;0</formula>
    </cfRule>
  </conditionalFormatting>
  <conditionalFormatting sqref="P34:S34">
    <cfRule type="expression" dxfId="42" priority="73">
      <formula>$P$34="RAM SENZA CPU"</formula>
    </cfRule>
  </conditionalFormatting>
  <conditionalFormatting sqref="P33:S33">
    <cfRule type="expression" dxfId="41" priority="71">
      <formula>$P$33="CPU SENZA RAM"</formula>
    </cfRule>
  </conditionalFormatting>
  <conditionalFormatting sqref="AP30:AS34">
    <cfRule type="expression" dxfId="40" priority="69">
      <formula>$AT$31&gt;0</formula>
    </cfRule>
  </conditionalFormatting>
  <conditionalFormatting sqref="AP34:AS34">
    <cfRule type="expression" dxfId="39" priority="70">
      <formula>$AP$34="RAM SENZA CPU"</formula>
    </cfRule>
  </conditionalFormatting>
  <conditionalFormatting sqref="AP33:AS33">
    <cfRule type="expression" dxfId="38" priority="68">
      <formula>$AP$33="CPU SENZA RAM"</formula>
    </cfRule>
  </conditionalFormatting>
  <conditionalFormatting sqref="BC30:BF34">
    <cfRule type="expression" dxfId="37" priority="66">
      <formula>$BG$31&gt;0</formula>
    </cfRule>
  </conditionalFormatting>
  <conditionalFormatting sqref="BC33:BF33">
    <cfRule type="expression" dxfId="36" priority="65">
      <formula>$BC$33="CPU SENZA RAM"</formula>
    </cfRule>
  </conditionalFormatting>
  <conditionalFormatting sqref="P48:S52">
    <cfRule type="expression" dxfId="35" priority="61">
      <formula>$T$49&gt;0</formula>
    </cfRule>
  </conditionalFormatting>
  <conditionalFormatting sqref="P52:S52">
    <cfRule type="expression" dxfId="34" priority="59">
      <formula>$P$52="RAM SENZA CPU"</formula>
    </cfRule>
  </conditionalFormatting>
  <conditionalFormatting sqref="P51:S51">
    <cfRule type="expression" dxfId="33" priority="58">
      <formula>$P$51="CPU SENZA RAM"</formula>
    </cfRule>
  </conditionalFormatting>
  <conditionalFormatting sqref="AP48:AS52">
    <cfRule type="expression" dxfId="32" priority="57">
      <formula>$AT$49&gt;0</formula>
    </cfRule>
  </conditionalFormatting>
  <conditionalFormatting sqref="AP51:AS51">
    <cfRule type="expression" dxfId="31" priority="56">
      <formula>$AP$51="CPU SENZA RAM"</formula>
    </cfRule>
  </conditionalFormatting>
  <conditionalFormatting sqref="AP52:AS52">
    <cfRule type="expression" dxfId="30" priority="55">
      <formula>$AP$52="RAM SENZA CPU"</formula>
    </cfRule>
  </conditionalFormatting>
  <conditionalFormatting sqref="BC48:BF52">
    <cfRule type="expression" dxfId="29" priority="54">
      <formula>$BG$49&gt;0</formula>
    </cfRule>
  </conditionalFormatting>
  <conditionalFormatting sqref="BC51:BF51">
    <cfRule type="expression" dxfId="28" priority="53">
      <formula>$BC$51="CPU SENZA RAM"</formula>
    </cfRule>
  </conditionalFormatting>
  <conditionalFormatting sqref="BC52:BF52">
    <cfRule type="expression" dxfId="27" priority="52">
      <formula>$BC$52="RAM SENZA CPU"</formula>
    </cfRule>
  </conditionalFormatting>
  <conditionalFormatting sqref="BC34:BF34">
    <cfRule type="expression" dxfId="26" priority="49">
      <formula>$BC$34="RAM SENZA CPU"</formula>
    </cfRule>
  </conditionalFormatting>
  <conditionalFormatting sqref="AM20">
    <cfRule type="expression" dxfId="25" priority="42">
      <formula>$AM$20&lt;&gt;"VERIFICA OK"</formula>
    </cfRule>
  </conditionalFormatting>
  <conditionalFormatting sqref="E53">
    <cfRule type="expression" dxfId="24" priority="38">
      <formula>$E$53="TROPPI DISCHI"</formula>
    </cfRule>
  </conditionalFormatting>
  <conditionalFormatting sqref="E48">
    <cfRule type="expression" dxfId="23" priority="36">
      <formula>$E$48="TROPPE RAM"</formula>
    </cfRule>
  </conditionalFormatting>
  <conditionalFormatting sqref="BC20">
    <cfRule type="expression" dxfId="22" priority="35">
      <formula>$BC$20&lt;&gt;"VERIFICA OK"</formula>
    </cfRule>
  </conditionalFormatting>
  <conditionalFormatting sqref="BC22">
    <cfRule type="expression" dxfId="21" priority="34">
      <formula>$BC$22&lt;&gt;"VERIFICA OK"</formula>
    </cfRule>
  </conditionalFormatting>
  <conditionalFormatting sqref="AM24">
    <cfRule type="expression" dxfId="20" priority="33">
      <formula>$AM$24&lt;&gt;"VERIFICA OK"</formula>
    </cfRule>
  </conditionalFormatting>
  <conditionalFormatting sqref="AM22">
    <cfRule type="expression" dxfId="19" priority="32">
      <formula>$AM$22&lt;&gt;"VERIFICA OK"</formula>
    </cfRule>
  </conditionalFormatting>
  <conditionalFormatting sqref="L41:W41">
    <cfRule type="expression" dxfId="18" priority="160">
      <formula>$L$41="NON PUOI SELEZIONARE PIU' TIPOLOGIE NELLO STESSO SLOT"</formula>
    </cfRule>
  </conditionalFormatting>
  <conditionalFormatting sqref="Y41:AJ41">
    <cfRule type="expression" dxfId="17" priority="27">
      <formula>$Y$41="NON PUOI SELEZIONARE PIU' TIPOLOGIE NELLO STESSO SLOT"</formula>
    </cfRule>
  </conditionalFormatting>
  <conditionalFormatting sqref="AL41:AW41">
    <cfRule type="expression" dxfId="16" priority="25">
      <formula>$AL$41="NON PUOI SELEZIONARE PIU' TIPOLOGIE NELLO STESSO SLOT"</formula>
    </cfRule>
  </conditionalFormatting>
  <conditionalFormatting sqref="AY41">
    <cfRule type="expression" dxfId="15" priority="24">
      <formula>$AL$41="NON PUOI SELEZIONARE PIU' TIPOLOGIE NELLO STESSO SLOT"</formula>
    </cfRule>
  </conditionalFormatting>
  <conditionalFormatting sqref="AY41:BJ41">
    <cfRule type="expression" dxfId="14" priority="23">
      <formula>$AY$41="NON PUOI SELEZIONARE PIU' TIPOLOGIE NELLO STESSO SLOT"</formula>
    </cfRule>
  </conditionalFormatting>
  <conditionalFormatting sqref="BC24">
    <cfRule type="expression" dxfId="13" priority="22">
      <formula>$BC$24&lt;&gt;"VERIFICA OK"</formula>
    </cfRule>
  </conditionalFormatting>
  <conditionalFormatting sqref="BC26">
    <cfRule type="expression" dxfId="12" priority="21">
      <formula>$BC$22&lt;&gt;"VERIFICA OK"</formula>
    </cfRule>
  </conditionalFormatting>
  <conditionalFormatting sqref="L43">
    <cfRule type="expression" dxfId="11" priority="17">
      <formula>$L$35&gt;1</formula>
    </cfRule>
  </conditionalFormatting>
  <conditionalFormatting sqref="M43">
    <cfRule type="expression" dxfId="10" priority="16">
      <formula>$M$35&gt;1</formula>
    </cfRule>
  </conditionalFormatting>
  <conditionalFormatting sqref="N43">
    <cfRule type="expression" dxfId="9" priority="15">
      <formula>$N$35&gt;1</formula>
    </cfRule>
  </conditionalFormatting>
  <conditionalFormatting sqref="O43">
    <cfRule type="expression" dxfId="8" priority="14">
      <formula>$O$35&gt;1</formula>
    </cfRule>
  </conditionalFormatting>
  <conditionalFormatting sqref="P43">
    <cfRule type="expression" dxfId="7" priority="13">
      <formula>$P$35&gt;1</formula>
    </cfRule>
  </conditionalFormatting>
  <conditionalFormatting sqref="Q43">
    <cfRule type="expression" dxfId="6" priority="12">
      <formula>$Q$35&gt;1</formula>
    </cfRule>
  </conditionalFormatting>
  <conditionalFormatting sqref="R43">
    <cfRule type="expression" dxfId="5" priority="11">
      <formula>$R$35&gt;1</formula>
    </cfRule>
  </conditionalFormatting>
  <conditionalFormatting sqref="S43">
    <cfRule type="expression" dxfId="4" priority="10">
      <formula>$S$35&gt;1</formula>
    </cfRule>
  </conditionalFormatting>
  <conditionalFormatting sqref="E52">
    <cfRule type="expression" dxfId="3" priority="9">
      <formula>$E$53="TROPPI DISCHI"</formula>
    </cfRule>
  </conditionalFormatting>
  <conditionalFormatting sqref="E63">
    <cfRule type="expression" dxfId="2" priority="8">
      <formula>$E$60="TROPPE SCHEDE"</formula>
    </cfRule>
  </conditionalFormatting>
  <conditionalFormatting sqref="E62">
    <cfRule type="expression" dxfId="1" priority="7">
      <formula>$E$60="TROPPE SCHEDE"</formula>
    </cfRule>
  </conditionalFormatting>
  <conditionalFormatting sqref="I91">
    <cfRule type="expression" dxfId="0" priority="1">
      <formula>(I91&gt;(I90*20%))</formula>
    </cfRule>
  </conditionalFormatting>
  <dataValidations count="5">
    <dataValidation type="list" allowBlank="1" showInputMessage="1" showErrorMessage="1" sqref="F46 F79:F81" xr:uid="{00000000-0002-0000-0000-000000000000}">
      <formula1>"0,1,"</formula1>
    </dataValidation>
    <dataValidation type="list" allowBlank="1" showInputMessage="1" showErrorMessage="1" promptTitle="SELEZIONA" sqref="F32" xr:uid="{00000000-0002-0000-0000-000001000000}">
      <formula1>"0,1,2,3,4,5,6,7,8,9,10"</formula1>
    </dataValidation>
    <dataValidation type="list" allowBlank="1" showInputMessage="1" showErrorMessage="1" promptTitle="SELEZIONA" sqref="F53" xr:uid="{8A8C766D-EEA4-4461-B032-063AA276E993}">
      <formula1>"0,1,2,3,4,5,6,"</formula1>
    </dataValidation>
    <dataValidation type="list" allowBlank="1" showInputMessage="1" showErrorMessage="1" promptTitle="SELEZIONA" sqref="F63:F67" xr:uid="{5F09150B-0C19-42B0-9D8A-94D5F456B057}">
      <formula1>"0,1,2,3,4,5,6,7,"</formula1>
    </dataValidation>
    <dataValidation type="list" allowBlank="1" showInputMessage="1" showErrorMessage="1" sqref="F54:F60" xr:uid="{00000000-0002-0000-0000-000003000000}">
      <formula1>"0,1,2,3,4,5,6,"</formula1>
    </dataValidation>
  </dataValidations>
  <pageMargins left="0.25" right="0.25" top="0.75" bottom="0.75" header="0.3" footer="0.3"/>
  <pageSetup paperSize="9" scale="56" fitToWidth="2" orientation="portrait" r:id="rId1"/>
  <ignoredErrors>
    <ignoredError sqref="X47 AK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161925</xdr:rowOff>
                  </from>
                  <to>
                    <xdr:col>12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171450</xdr:rowOff>
                  </from>
                  <to>
                    <xdr:col>12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161925</xdr:rowOff>
                  </from>
                  <to>
                    <xdr:col>13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161925</xdr:rowOff>
                  </from>
                  <to>
                    <xdr:col>13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161925</xdr:rowOff>
                  </from>
                  <to>
                    <xdr:col>14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161925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161925</xdr:rowOff>
                  </from>
                  <to>
                    <xdr:col>15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161925</xdr:rowOff>
                  </from>
                  <to>
                    <xdr:col>15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161925</xdr:rowOff>
                  </from>
                  <to>
                    <xdr:col>16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161925</xdr:rowOff>
                  </from>
                  <to>
                    <xdr:col>16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161925</xdr:rowOff>
                  </from>
                  <to>
                    <xdr:col>17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161925</xdr:rowOff>
                  </from>
                  <to>
                    <xdr:col>17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161925</xdr:rowOff>
                  </from>
                  <to>
                    <xdr:col>18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161925</xdr:rowOff>
                  </from>
                  <to>
                    <xdr:col>18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161925</xdr:rowOff>
                  </from>
                  <to>
                    <xdr:col>19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18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Check Box 92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161925</xdr:rowOff>
                  </from>
                  <to>
                    <xdr:col>12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Check Box 93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171450</xdr:rowOff>
                  </from>
                  <to>
                    <xdr:col>12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2" name="Check Box 95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161925</xdr:rowOff>
                  </from>
                  <to>
                    <xdr:col>13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3" name="Check Box 96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161925</xdr:rowOff>
                  </from>
                  <to>
                    <xdr:col>13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98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161925</xdr:rowOff>
                  </from>
                  <to>
                    <xdr:col>14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5" name="Check Box 99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161925</xdr:rowOff>
                  </from>
                  <to>
                    <xdr:col>14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6" name="Check Box 101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161925</xdr:rowOff>
                  </from>
                  <to>
                    <xdr:col>15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7" name="Check Box 102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161925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161925</xdr:rowOff>
                  </from>
                  <to>
                    <xdr:col>16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161925</xdr:rowOff>
                  </from>
                  <to>
                    <xdr:col>16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0" name="Check Box 107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161925</xdr:rowOff>
                  </from>
                  <to>
                    <xdr:col>17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1" name="Check Box 108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161925</xdr:rowOff>
                  </from>
                  <to>
                    <xdr:col>17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Check Box 110">
              <controlPr defaultSize="0" autoFill="0" autoLine="0" autoPict="0">
                <anchor moveWithCells="1">
                  <from>
                    <xdr:col>17</xdr:col>
                    <xdr:colOff>19050</xdr:colOff>
                    <xdr:row>43</xdr:row>
                    <xdr:rowOff>161925</xdr:rowOff>
                  </from>
                  <to>
                    <xdr:col>18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Check Box 111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161925</xdr:rowOff>
                  </from>
                  <to>
                    <xdr:col>18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4" name="Check Box 113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161925</xdr:rowOff>
                  </from>
                  <to>
                    <xdr:col>19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5" name="Check Box 114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161925</xdr:rowOff>
                  </from>
                  <to>
                    <xdr:col>19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24</xdr:col>
                    <xdr:colOff>19050</xdr:colOff>
                    <xdr:row>38</xdr:row>
                    <xdr:rowOff>161925</xdr:rowOff>
                  </from>
                  <to>
                    <xdr:col>25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7" name="Check Box 127">
              <controlPr defaultSize="0" autoFill="0" autoLine="0" autoPict="0">
                <anchor moveWithCells="1">
                  <from>
                    <xdr:col>24</xdr:col>
                    <xdr:colOff>19050</xdr:colOff>
                    <xdr:row>37</xdr:row>
                    <xdr:rowOff>171450</xdr:rowOff>
                  </from>
                  <to>
                    <xdr:col>25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>
                  <from>
                    <xdr:col>25</xdr:col>
                    <xdr:colOff>28575</xdr:colOff>
                    <xdr:row>37</xdr:row>
                    <xdr:rowOff>161925</xdr:rowOff>
                  </from>
                  <to>
                    <xdr:col>26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>
                  <from>
                    <xdr:col>25</xdr:col>
                    <xdr:colOff>28575</xdr:colOff>
                    <xdr:row>38</xdr:row>
                    <xdr:rowOff>161925</xdr:rowOff>
                  </from>
                  <to>
                    <xdr:col>26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0" name="Check Box 132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161925</xdr:rowOff>
                  </from>
                  <to>
                    <xdr:col>27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1" name="Check Box 133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161925</xdr:rowOff>
                  </from>
                  <to>
                    <xdr:col>27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2" name="Check Box 135">
              <controlPr defaultSize="0" autoFill="0" autoLine="0" autoPict="0">
                <anchor moveWithCells="1">
                  <from>
                    <xdr:col>27</xdr:col>
                    <xdr:colOff>28575</xdr:colOff>
                    <xdr:row>37</xdr:row>
                    <xdr:rowOff>161925</xdr:rowOff>
                  </from>
                  <to>
                    <xdr:col>28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3" name="Check Box 136">
              <controlPr defaultSize="0" autoFill="0" autoLine="0" autoPict="0">
                <anchor moveWithCells="1">
                  <from>
                    <xdr:col>27</xdr:col>
                    <xdr:colOff>28575</xdr:colOff>
                    <xdr:row>38</xdr:row>
                    <xdr:rowOff>161925</xdr:rowOff>
                  </from>
                  <to>
                    <xdr:col>28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4" name="Check Box 138">
              <controlPr defaultSize="0" autoFill="0" autoLine="0" autoPict="0">
                <anchor moveWithCells="1">
                  <from>
                    <xdr:col>28</xdr:col>
                    <xdr:colOff>19050</xdr:colOff>
                    <xdr:row>37</xdr:row>
                    <xdr:rowOff>161925</xdr:rowOff>
                  </from>
                  <to>
                    <xdr:col>29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5" name="Check Box 139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161925</xdr:rowOff>
                  </from>
                  <to>
                    <xdr:col>29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6" name="Check Box 141">
              <controlPr defaultSize="0" autoFill="0" autoLine="0" autoPict="0">
                <anchor moveWithCells="1">
                  <from>
                    <xdr:col>29</xdr:col>
                    <xdr:colOff>19050</xdr:colOff>
                    <xdr:row>37</xdr:row>
                    <xdr:rowOff>161925</xdr:rowOff>
                  </from>
                  <to>
                    <xdr:col>30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7" name="Check Box 142">
              <controlPr defaultSize="0" autoFill="0" autoLine="0" autoPict="0">
                <anchor moveWithCells="1">
                  <from>
                    <xdr:col>29</xdr:col>
                    <xdr:colOff>19050</xdr:colOff>
                    <xdr:row>38</xdr:row>
                    <xdr:rowOff>161925</xdr:rowOff>
                  </from>
                  <to>
                    <xdr:col>30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8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37</xdr:row>
                    <xdr:rowOff>161925</xdr:rowOff>
                  </from>
                  <to>
                    <xdr:col>31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9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38</xdr:row>
                    <xdr:rowOff>161925</xdr:rowOff>
                  </from>
                  <to>
                    <xdr:col>31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0" name="Check Box 147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161925</xdr:rowOff>
                  </from>
                  <to>
                    <xdr:col>32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1" name="Check Box 148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161925</xdr:rowOff>
                  </from>
                  <to>
                    <xdr:col>32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Check Box 150">
              <controlPr defaultSize="0" autoFill="0" autoLine="0" autoPict="0">
                <anchor moveWithCells="1">
                  <from>
                    <xdr:col>24</xdr:col>
                    <xdr:colOff>19050</xdr:colOff>
                    <xdr:row>44</xdr:row>
                    <xdr:rowOff>161925</xdr:rowOff>
                  </from>
                  <to>
                    <xdr:col>25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Check Box 151">
              <controlPr defaultSize="0" autoFill="0" autoLine="0" autoPict="0">
                <anchor moveWithCells="1">
                  <from>
                    <xdr:col>24</xdr:col>
                    <xdr:colOff>19050</xdr:colOff>
                    <xdr:row>43</xdr:row>
                    <xdr:rowOff>171450</xdr:rowOff>
                  </from>
                  <to>
                    <xdr:col>25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4" name="Check Box 153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161925</xdr:rowOff>
                  </from>
                  <to>
                    <xdr:col>26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5" name="Check Box 154">
              <controlPr defaultSize="0" autoFill="0" autoLine="0" autoPict="0">
                <anchor moveWithCells="1">
                  <from>
                    <xdr:col>25</xdr:col>
                    <xdr:colOff>19050</xdr:colOff>
                    <xdr:row>44</xdr:row>
                    <xdr:rowOff>161925</xdr:rowOff>
                  </from>
                  <to>
                    <xdr:col>26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6" name="Check Box 156">
              <controlPr defaultSize="0" autoFill="0" autoLine="0" autoPict="0">
                <anchor moveWithCells="1">
                  <from>
                    <xdr:col>26</xdr:col>
                    <xdr:colOff>28575</xdr:colOff>
                    <xdr:row>43</xdr:row>
                    <xdr:rowOff>161925</xdr:rowOff>
                  </from>
                  <to>
                    <xdr:col>27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7" name="Check Box 157">
              <controlPr defaultSize="0" autoFill="0" autoLine="0" autoPict="0">
                <anchor moveWithCells="1">
                  <from>
                    <xdr:col>26</xdr:col>
                    <xdr:colOff>28575</xdr:colOff>
                    <xdr:row>44</xdr:row>
                    <xdr:rowOff>161925</xdr:rowOff>
                  </from>
                  <to>
                    <xdr:col>27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8" name="Check Box 159">
              <controlPr defaultSize="0" autoFill="0" autoLine="0" autoPict="0">
                <anchor moveWithCells="1">
                  <from>
                    <xdr:col>27</xdr:col>
                    <xdr:colOff>28575</xdr:colOff>
                    <xdr:row>43</xdr:row>
                    <xdr:rowOff>161925</xdr:rowOff>
                  </from>
                  <to>
                    <xdr:col>28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9" name="Check Box 160">
              <controlPr defaultSize="0" autoFill="0" autoLine="0" autoPict="0">
                <anchor moveWithCells="1">
                  <from>
                    <xdr:col>27</xdr:col>
                    <xdr:colOff>28575</xdr:colOff>
                    <xdr:row>44</xdr:row>
                    <xdr:rowOff>161925</xdr:rowOff>
                  </from>
                  <to>
                    <xdr:col>28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0" name="Check Box 162">
              <controlPr defaultSize="0" autoFill="0" autoLine="0" autoPict="0">
                <anchor moveWithCells="1">
                  <from>
                    <xdr:col>28</xdr:col>
                    <xdr:colOff>19050</xdr:colOff>
                    <xdr:row>43</xdr:row>
                    <xdr:rowOff>161925</xdr:rowOff>
                  </from>
                  <to>
                    <xdr:col>29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1" name="Check Box 163">
              <controlPr defaultSize="0" autoFill="0" autoLine="0" autoPict="0">
                <anchor moveWithCells="1">
                  <from>
                    <xdr:col>28</xdr:col>
                    <xdr:colOff>19050</xdr:colOff>
                    <xdr:row>44</xdr:row>
                    <xdr:rowOff>161925</xdr:rowOff>
                  </from>
                  <to>
                    <xdr:col>29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2" name="Check Box 165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161925</xdr:rowOff>
                  </from>
                  <to>
                    <xdr:col>30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3" name="Check Box 166">
              <controlPr defaultSize="0" autoFill="0" autoLine="0" autoPict="0">
                <anchor moveWithCells="1">
                  <from>
                    <xdr:col>29</xdr:col>
                    <xdr:colOff>19050</xdr:colOff>
                    <xdr:row>44</xdr:row>
                    <xdr:rowOff>161925</xdr:rowOff>
                  </from>
                  <to>
                    <xdr:col>30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4" name="Check Box 168">
              <controlPr defaultSize="0" autoFill="0" autoLine="0" autoPict="0">
                <anchor moveWithCells="1">
                  <from>
                    <xdr:col>30</xdr:col>
                    <xdr:colOff>19050</xdr:colOff>
                    <xdr:row>43</xdr:row>
                    <xdr:rowOff>161925</xdr:rowOff>
                  </from>
                  <to>
                    <xdr:col>31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5" name="Check Box 169">
              <controlPr defaultSize="0" autoFill="0" autoLine="0" autoPict="0">
                <anchor moveWithCells="1">
                  <from>
                    <xdr:col>30</xdr:col>
                    <xdr:colOff>19050</xdr:colOff>
                    <xdr:row>44</xdr:row>
                    <xdr:rowOff>161925</xdr:rowOff>
                  </from>
                  <to>
                    <xdr:col>31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6" name="Check Box 174">
              <controlPr defaultSize="0" autoFill="0" autoLine="0" autoPict="0">
                <anchor moveWithCells="1">
                  <from>
                    <xdr:col>31</xdr:col>
                    <xdr:colOff>19050</xdr:colOff>
                    <xdr:row>43</xdr:row>
                    <xdr:rowOff>161925</xdr:rowOff>
                  </from>
                  <to>
                    <xdr:col>32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7" name="Check Box 175">
              <controlPr defaultSize="0" autoFill="0" autoLine="0" autoPict="0">
                <anchor moveWithCells="1">
                  <from>
                    <xdr:col>31</xdr:col>
                    <xdr:colOff>19050</xdr:colOff>
                    <xdr:row>44</xdr:row>
                    <xdr:rowOff>161925</xdr:rowOff>
                  </from>
                  <to>
                    <xdr:col>32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8" name="Check Box 177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180975</xdr:rowOff>
                  </from>
                  <to>
                    <xdr:col>29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9" name="Check Box 180">
              <controlPr defaultSize="0" autoFill="0" autoLine="0" autoPict="0">
                <anchor moveWithCells="1">
                  <from>
                    <xdr:col>28</xdr:col>
                    <xdr:colOff>9525</xdr:colOff>
                    <xdr:row>46</xdr:row>
                    <xdr:rowOff>180975</xdr:rowOff>
                  </from>
                  <to>
                    <xdr:col>29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0" name="Check Box 181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180975</xdr:rowOff>
                  </from>
                  <to>
                    <xdr:col>16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1" name="Check Box 182">
              <controlPr defaultSize="0" autoFill="0" autoLine="0" autoPict="0">
                <anchor moveWithCells="1">
                  <from>
                    <xdr:col>41</xdr:col>
                    <xdr:colOff>9525</xdr:colOff>
                    <xdr:row>28</xdr:row>
                    <xdr:rowOff>180975</xdr:rowOff>
                  </from>
                  <to>
                    <xdr:col>42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2" name="Check Box 183">
              <controlPr defaultSize="0" autoFill="0" autoLine="0" autoPict="0">
                <anchor moveWithCells="1">
                  <from>
                    <xdr:col>54</xdr:col>
                    <xdr:colOff>9525</xdr:colOff>
                    <xdr:row>28</xdr:row>
                    <xdr:rowOff>180975</xdr:rowOff>
                  </from>
                  <to>
                    <xdr:col>55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3" name="Check Box 190">
              <controlPr defaultSize="0" autoFill="0" autoLine="0" autoPict="0">
                <anchor moveWithCells="1">
                  <from>
                    <xdr:col>15</xdr:col>
                    <xdr:colOff>9525</xdr:colOff>
                    <xdr:row>46</xdr:row>
                    <xdr:rowOff>180975</xdr:rowOff>
                  </from>
                  <to>
                    <xdr:col>16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4" name="Check Box 191">
              <controlPr defaultSize="0" autoFill="0" autoLine="0" autoPict="0">
                <anchor moveWithCells="1">
                  <from>
                    <xdr:col>15</xdr:col>
                    <xdr:colOff>9525</xdr:colOff>
                    <xdr:row>46</xdr:row>
                    <xdr:rowOff>180975</xdr:rowOff>
                  </from>
                  <to>
                    <xdr:col>16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5" name="Check Box 192">
              <controlPr defaultSize="0" autoFill="0" autoLine="0" autoPict="0">
                <anchor moveWithCells="1">
                  <from>
                    <xdr:col>41</xdr:col>
                    <xdr:colOff>9525</xdr:colOff>
                    <xdr:row>46</xdr:row>
                    <xdr:rowOff>180975</xdr:rowOff>
                  </from>
                  <to>
                    <xdr:col>42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6" name="Check Box 193">
              <controlPr defaultSize="0" autoFill="0" autoLine="0" autoPict="0">
                <anchor moveWithCells="1">
                  <from>
                    <xdr:col>54</xdr:col>
                    <xdr:colOff>9525</xdr:colOff>
                    <xdr:row>46</xdr:row>
                    <xdr:rowOff>180975</xdr:rowOff>
                  </from>
                  <to>
                    <xdr:col>55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7" name="Check Box 195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161925</xdr:rowOff>
                  </from>
                  <to>
                    <xdr:col>38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8" name="Check Box 196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171450</xdr:rowOff>
                  </from>
                  <to>
                    <xdr:col>38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9" name="Check Box 198">
              <controlPr defaultSize="0" autoFill="0" autoLine="0" autoPict="0">
                <anchor moveWithCells="1">
                  <from>
                    <xdr:col>38</xdr:col>
                    <xdr:colOff>19050</xdr:colOff>
                    <xdr:row>37</xdr:row>
                    <xdr:rowOff>161925</xdr:rowOff>
                  </from>
                  <to>
                    <xdr:col>39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0" name="Check Box 199">
              <controlPr defaultSize="0" autoFill="0" autoLine="0" autoPict="0">
                <anchor moveWithCells="1">
                  <from>
                    <xdr:col>38</xdr:col>
                    <xdr:colOff>19050</xdr:colOff>
                    <xdr:row>38</xdr:row>
                    <xdr:rowOff>161925</xdr:rowOff>
                  </from>
                  <to>
                    <xdr:col>39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1" name="Check Box 201">
              <controlPr defaultSize="0" autoFill="0" autoLine="0" autoPict="0">
                <anchor moveWithCells="1">
                  <from>
                    <xdr:col>39</xdr:col>
                    <xdr:colOff>9525</xdr:colOff>
                    <xdr:row>37</xdr:row>
                    <xdr:rowOff>161925</xdr:rowOff>
                  </from>
                  <to>
                    <xdr:col>40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2" name="Check Box 202">
              <controlPr defaultSize="0" autoFill="0" autoLine="0" autoPict="0">
                <anchor moveWithCells="1">
                  <from>
                    <xdr:col>39</xdr:col>
                    <xdr:colOff>9525</xdr:colOff>
                    <xdr:row>38</xdr:row>
                    <xdr:rowOff>161925</xdr:rowOff>
                  </from>
                  <to>
                    <xdr:col>40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3" name="Check Box 204">
              <controlPr defaultSize="0" autoFill="0" autoLine="0" autoPict="0">
                <anchor moveWithCells="1">
                  <from>
                    <xdr:col>40</xdr:col>
                    <xdr:colOff>19050</xdr:colOff>
                    <xdr:row>37</xdr:row>
                    <xdr:rowOff>161925</xdr:rowOff>
                  </from>
                  <to>
                    <xdr:col>41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4" name="Check Box 205">
              <controlPr defaultSize="0" autoFill="0" autoLine="0" autoPict="0">
                <anchor moveWithCells="1">
                  <from>
                    <xdr:col>40</xdr:col>
                    <xdr:colOff>19050</xdr:colOff>
                    <xdr:row>38</xdr:row>
                    <xdr:rowOff>161925</xdr:rowOff>
                  </from>
                  <to>
                    <xdr:col>41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85" name="Check Box 207">
              <controlPr defaultSize="0" autoFill="0" autoLine="0" autoPict="0">
                <anchor moveWithCells="1">
                  <from>
                    <xdr:col>41</xdr:col>
                    <xdr:colOff>9525</xdr:colOff>
                    <xdr:row>37</xdr:row>
                    <xdr:rowOff>161925</xdr:rowOff>
                  </from>
                  <to>
                    <xdr:col>42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86" name="Check Box 208">
              <controlPr defaultSize="0" autoFill="0" autoLine="0" autoPict="0">
                <anchor moveWithCells="1">
                  <from>
                    <xdr:col>41</xdr:col>
                    <xdr:colOff>9525</xdr:colOff>
                    <xdr:row>38</xdr:row>
                    <xdr:rowOff>161925</xdr:rowOff>
                  </from>
                  <to>
                    <xdr:col>42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87" name="Check Box 210">
              <controlPr defaultSize="0" autoFill="0" autoLine="0" autoPict="0">
                <anchor moveWithCells="1">
                  <from>
                    <xdr:col>42</xdr:col>
                    <xdr:colOff>9525</xdr:colOff>
                    <xdr:row>37</xdr:row>
                    <xdr:rowOff>161925</xdr:rowOff>
                  </from>
                  <to>
                    <xdr:col>43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8" name="Check Box 211">
              <controlPr defaultSize="0" autoFill="0" autoLine="0" autoPict="0">
                <anchor moveWithCells="1">
                  <from>
                    <xdr:col>42</xdr:col>
                    <xdr:colOff>9525</xdr:colOff>
                    <xdr:row>38</xdr:row>
                    <xdr:rowOff>161925</xdr:rowOff>
                  </from>
                  <to>
                    <xdr:col>43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9" name="Check Box 213">
              <controlPr defaultSize="0" autoFill="0" autoLine="0" autoPict="0">
                <anchor moveWithCells="1">
                  <from>
                    <xdr:col>43</xdr:col>
                    <xdr:colOff>9525</xdr:colOff>
                    <xdr:row>37</xdr:row>
                    <xdr:rowOff>161925</xdr:rowOff>
                  </from>
                  <to>
                    <xdr:col>44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0" name="Check Box 214">
              <controlPr defaultSize="0" autoFill="0" autoLine="0" autoPict="0">
                <anchor moveWithCells="1">
                  <from>
                    <xdr:col>43</xdr:col>
                    <xdr:colOff>9525</xdr:colOff>
                    <xdr:row>38</xdr:row>
                    <xdr:rowOff>161925</xdr:rowOff>
                  </from>
                  <to>
                    <xdr:col>44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1" name="Check Box 216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161925</xdr:rowOff>
                  </from>
                  <to>
                    <xdr:col>45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92" name="Check Box 217">
              <controlPr defaultSize="0" autoFill="0" autoLine="0" autoPict="0">
                <anchor moveWithCells="1">
                  <from>
                    <xdr:col>44</xdr:col>
                    <xdr:colOff>19050</xdr:colOff>
                    <xdr:row>38</xdr:row>
                    <xdr:rowOff>161925</xdr:rowOff>
                  </from>
                  <to>
                    <xdr:col>45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93" name="Check Box 219">
              <controlPr defaultSize="0" autoFill="0" autoLine="0" autoPict="0">
                <anchor moveWithCells="1">
                  <from>
                    <xdr:col>50</xdr:col>
                    <xdr:colOff>19050</xdr:colOff>
                    <xdr:row>38</xdr:row>
                    <xdr:rowOff>161925</xdr:rowOff>
                  </from>
                  <to>
                    <xdr:col>51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4" name="Check Box 220">
              <controlPr defaultSize="0" autoFill="0" autoLine="0" autoPict="0">
                <anchor moveWithCells="1">
                  <from>
                    <xdr:col>50</xdr:col>
                    <xdr:colOff>19050</xdr:colOff>
                    <xdr:row>37</xdr:row>
                    <xdr:rowOff>171450</xdr:rowOff>
                  </from>
                  <to>
                    <xdr:col>51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5" name="Check Box 222">
              <controlPr defaultSize="0" autoFill="0" autoLine="0" autoPict="0">
                <anchor moveWithCells="1">
                  <from>
                    <xdr:col>51</xdr:col>
                    <xdr:colOff>28575</xdr:colOff>
                    <xdr:row>37</xdr:row>
                    <xdr:rowOff>161925</xdr:rowOff>
                  </from>
                  <to>
                    <xdr:col>52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6" name="Check Box 223">
              <controlPr defaultSize="0" autoFill="0" autoLine="0" autoPict="0">
                <anchor moveWithCells="1">
                  <from>
                    <xdr:col>51</xdr:col>
                    <xdr:colOff>28575</xdr:colOff>
                    <xdr:row>38</xdr:row>
                    <xdr:rowOff>161925</xdr:rowOff>
                  </from>
                  <to>
                    <xdr:col>52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7" name="Check Box 225">
              <controlPr defaultSize="0" autoFill="0" autoLine="0" autoPict="0">
                <anchor moveWithCells="1">
                  <from>
                    <xdr:col>52</xdr:col>
                    <xdr:colOff>28575</xdr:colOff>
                    <xdr:row>37</xdr:row>
                    <xdr:rowOff>161925</xdr:rowOff>
                  </from>
                  <to>
                    <xdr:col>53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8" name="Check Box 226">
              <controlPr defaultSize="0" autoFill="0" autoLine="0" autoPict="0">
                <anchor moveWithCells="1">
                  <from>
                    <xdr:col>52</xdr:col>
                    <xdr:colOff>28575</xdr:colOff>
                    <xdr:row>38</xdr:row>
                    <xdr:rowOff>161925</xdr:rowOff>
                  </from>
                  <to>
                    <xdr:col>53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9" name="Check Box 228">
              <controlPr defaultSize="0" autoFill="0" autoLine="0" autoPict="0">
                <anchor moveWithCells="1">
                  <from>
                    <xdr:col>53</xdr:col>
                    <xdr:colOff>28575</xdr:colOff>
                    <xdr:row>37</xdr:row>
                    <xdr:rowOff>161925</xdr:rowOff>
                  </from>
                  <to>
                    <xdr:col>54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00" name="Check Box 229">
              <controlPr defaultSize="0" autoFill="0" autoLine="0" autoPict="0">
                <anchor moveWithCells="1">
                  <from>
                    <xdr:col>53</xdr:col>
                    <xdr:colOff>28575</xdr:colOff>
                    <xdr:row>38</xdr:row>
                    <xdr:rowOff>161925</xdr:rowOff>
                  </from>
                  <to>
                    <xdr:col>54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1" name="Check Box 231">
              <controlPr defaultSize="0" autoFill="0" autoLine="0" autoPict="0">
                <anchor moveWithCells="1">
                  <from>
                    <xdr:col>54</xdr:col>
                    <xdr:colOff>19050</xdr:colOff>
                    <xdr:row>37</xdr:row>
                    <xdr:rowOff>161925</xdr:rowOff>
                  </from>
                  <to>
                    <xdr:col>55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2" name="Check Box 232">
              <controlPr defaultSize="0" autoFill="0" autoLine="0" autoPict="0">
                <anchor moveWithCells="1">
                  <from>
                    <xdr:col>54</xdr:col>
                    <xdr:colOff>19050</xdr:colOff>
                    <xdr:row>38</xdr:row>
                    <xdr:rowOff>161925</xdr:rowOff>
                  </from>
                  <to>
                    <xdr:col>55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3" name="Check Box 234">
              <controlPr defaultSize="0" autoFill="0" autoLine="0" autoPict="0">
                <anchor moveWithCells="1">
                  <from>
                    <xdr:col>55</xdr:col>
                    <xdr:colOff>19050</xdr:colOff>
                    <xdr:row>37</xdr:row>
                    <xdr:rowOff>161925</xdr:rowOff>
                  </from>
                  <to>
                    <xdr:col>56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4" name="Check Box 235">
              <controlPr defaultSize="0" autoFill="0" autoLine="0" autoPict="0">
                <anchor moveWithCells="1">
                  <from>
                    <xdr:col>55</xdr:col>
                    <xdr:colOff>19050</xdr:colOff>
                    <xdr:row>38</xdr:row>
                    <xdr:rowOff>161925</xdr:rowOff>
                  </from>
                  <to>
                    <xdr:col>56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5" name="Check Box 237">
              <controlPr defaultSize="0" autoFill="0" autoLine="0" autoPict="0">
                <anchor moveWithCells="1">
                  <from>
                    <xdr:col>56</xdr:col>
                    <xdr:colOff>19050</xdr:colOff>
                    <xdr:row>37</xdr:row>
                    <xdr:rowOff>161925</xdr:rowOff>
                  </from>
                  <to>
                    <xdr:col>57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6" name="Check Box 238">
              <controlPr defaultSize="0" autoFill="0" autoLine="0" autoPict="0">
                <anchor moveWithCells="1">
                  <from>
                    <xdr:col>56</xdr:col>
                    <xdr:colOff>19050</xdr:colOff>
                    <xdr:row>38</xdr:row>
                    <xdr:rowOff>161925</xdr:rowOff>
                  </from>
                  <to>
                    <xdr:col>57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7" name="Check Box 240">
              <controlPr defaultSize="0" autoFill="0" autoLine="0" autoPict="0">
                <anchor moveWithCells="1">
                  <from>
                    <xdr:col>57</xdr:col>
                    <xdr:colOff>0</xdr:colOff>
                    <xdr:row>37</xdr:row>
                    <xdr:rowOff>161925</xdr:rowOff>
                  </from>
                  <to>
                    <xdr:col>58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8" name="Check Box 241">
              <controlPr defaultSize="0" autoFill="0" autoLine="0" autoPict="0">
                <anchor moveWithCells="1">
                  <from>
                    <xdr:col>57</xdr:col>
                    <xdr:colOff>0</xdr:colOff>
                    <xdr:row>38</xdr:row>
                    <xdr:rowOff>161925</xdr:rowOff>
                  </from>
                  <to>
                    <xdr:col>58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9" name="Check Box 243">
              <controlPr defaultSize="0" autoFill="0" autoLine="0" autoPict="0">
                <anchor moveWithCells="1">
                  <from>
                    <xdr:col>37</xdr:col>
                    <xdr:colOff>9525</xdr:colOff>
                    <xdr:row>44</xdr:row>
                    <xdr:rowOff>161925</xdr:rowOff>
                  </from>
                  <to>
                    <xdr:col>38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0" name="Check Box 244">
              <controlPr defaultSize="0" autoFill="0" autoLine="0" autoPict="0">
                <anchor moveWithCells="1">
                  <from>
                    <xdr:col>37</xdr:col>
                    <xdr:colOff>9525</xdr:colOff>
                    <xdr:row>43</xdr:row>
                    <xdr:rowOff>171450</xdr:rowOff>
                  </from>
                  <to>
                    <xdr:col>38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1" name="Check Box 246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161925</xdr:rowOff>
                  </from>
                  <to>
                    <xdr:col>39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2" name="Check Box 247">
              <controlPr defaultSize="0" autoFill="0" autoLine="0" autoPict="0">
                <anchor moveWithCells="1">
                  <from>
                    <xdr:col>38</xdr:col>
                    <xdr:colOff>19050</xdr:colOff>
                    <xdr:row>44</xdr:row>
                    <xdr:rowOff>161925</xdr:rowOff>
                  </from>
                  <to>
                    <xdr:col>39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3" name="Check Box 249">
              <controlPr defaultSize="0" autoFill="0" autoLine="0" autoPict="0">
                <anchor moveWithCells="1">
                  <from>
                    <xdr:col>39</xdr:col>
                    <xdr:colOff>9525</xdr:colOff>
                    <xdr:row>43</xdr:row>
                    <xdr:rowOff>161925</xdr:rowOff>
                  </from>
                  <to>
                    <xdr:col>40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4" name="Check Box 250">
              <controlPr defaultSize="0" autoFill="0" autoLine="0" autoPict="0">
                <anchor moveWithCells="1">
                  <from>
                    <xdr:col>39</xdr:col>
                    <xdr:colOff>9525</xdr:colOff>
                    <xdr:row>44</xdr:row>
                    <xdr:rowOff>161925</xdr:rowOff>
                  </from>
                  <to>
                    <xdr:col>40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15" name="Check Box 252">
              <controlPr defaultSize="0" autoFill="0" autoLine="0" autoPict="0">
                <anchor moveWithCells="1">
                  <from>
                    <xdr:col>40</xdr:col>
                    <xdr:colOff>19050</xdr:colOff>
                    <xdr:row>43</xdr:row>
                    <xdr:rowOff>161925</xdr:rowOff>
                  </from>
                  <to>
                    <xdr:col>41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16" name="Check Box 253">
              <controlPr defaultSize="0" autoFill="0" autoLine="0" autoPict="0">
                <anchor moveWithCells="1">
                  <from>
                    <xdr:col>40</xdr:col>
                    <xdr:colOff>19050</xdr:colOff>
                    <xdr:row>44</xdr:row>
                    <xdr:rowOff>161925</xdr:rowOff>
                  </from>
                  <to>
                    <xdr:col>41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7" name="Check Box 255">
              <controlPr defaultSize="0" autoFill="0" autoLine="0" autoPict="0">
                <anchor moveWithCells="1">
                  <from>
                    <xdr:col>41</xdr:col>
                    <xdr:colOff>9525</xdr:colOff>
                    <xdr:row>43</xdr:row>
                    <xdr:rowOff>161925</xdr:rowOff>
                  </from>
                  <to>
                    <xdr:col>42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8" name="Check Box 256">
              <controlPr defaultSize="0" autoFill="0" autoLine="0" autoPict="0">
                <anchor moveWithCells="1">
                  <from>
                    <xdr:col>41</xdr:col>
                    <xdr:colOff>9525</xdr:colOff>
                    <xdr:row>44</xdr:row>
                    <xdr:rowOff>161925</xdr:rowOff>
                  </from>
                  <to>
                    <xdr:col>42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19" name="Check Box 258">
              <controlPr defaultSize="0" autoFill="0" autoLine="0" autoPict="0">
                <anchor moveWithCells="1">
                  <from>
                    <xdr:col>42</xdr:col>
                    <xdr:colOff>9525</xdr:colOff>
                    <xdr:row>43</xdr:row>
                    <xdr:rowOff>161925</xdr:rowOff>
                  </from>
                  <to>
                    <xdr:col>43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0" name="Check Box 259">
              <controlPr defaultSize="0" autoFill="0" autoLine="0" autoPict="0">
                <anchor moveWithCells="1">
                  <from>
                    <xdr:col>42</xdr:col>
                    <xdr:colOff>9525</xdr:colOff>
                    <xdr:row>44</xdr:row>
                    <xdr:rowOff>161925</xdr:rowOff>
                  </from>
                  <to>
                    <xdr:col>43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1" name="Check Box 261">
              <controlPr defaultSize="0" autoFill="0" autoLine="0" autoPict="0">
                <anchor moveWithCells="1">
                  <from>
                    <xdr:col>43</xdr:col>
                    <xdr:colOff>9525</xdr:colOff>
                    <xdr:row>43</xdr:row>
                    <xdr:rowOff>161925</xdr:rowOff>
                  </from>
                  <to>
                    <xdr:col>44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2" name="Check Box 262">
              <controlPr defaultSize="0" autoFill="0" autoLine="0" autoPict="0">
                <anchor moveWithCells="1">
                  <from>
                    <xdr:col>43</xdr:col>
                    <xdr:colOff>9525</xdr:colOff>
                    <xdr:row>44</xdr:row>
                    <xdr:rowOff>161925</xdr:rowOff>
                  </from>
                  <to>
                    <xdr:col>44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3" name="Check Box 264">
              <controlPr defaultSize="0" autoFill="0" autoLine="0" autoPict="0">
                <anchor moveWithCells="1">
                  <from>
                    <xdr:col>44</xdr:col>
                    <xdr:colOff>0</xdr:colOff>
                    <xdr:row>43</xdr:row>
                    <xdr:rowOff>161925</xdr:rowOff>
                  </from>
                  <to>
                    <xdr:col>45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4" name="Check Box 265">
              <controlPr defaultSize="0" autoFill="0" autoLine="0" autoPict="0">
                <anchor moveWithCells="1">
                  <from>
                    <xdr:col>44</xdr:col>
                    <xdr:colOff>0</xdr:colOff>
                    <xdr:row>44</xdr:row>
                    <xdr:rowOff>161925</xdr:rowOff>
                  </from>
                  <to>
                    <xdr:col>45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25" name="Check Box 267">
              <controlPr defaultSize="0" autoFill="0" autoLine="0" autoPict="0">
                <anchor moveWithCells="1">
                  <from>
                    <xdr:col>50</xdr:col>
                    <xdr:colOff>19050</xdr:colOff>
                    <xdr:row>44</xdr:row>
                    <xdr:rowOff>161925</xdr:rowOff>
                  </from>
                  <to>
                    <xdr:col>51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26" name="Check Box 268">
              <controlPr defaultSize="0" autoFill="0" autoLine="0" autoPict="0">
                <anchor moveWithCells="1">
                  <from>
                    <xdr:col>50</xdr:col>
                    <xdr:colOff>19050</xdr:colOff>
                    <xdr:row>43</xdr:row>
                    <xdr:rowOff>171450</xdr:rowOff>
                  </from>
                  <to>
                    <xdr:col>51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27" name="Check Box 270">
              <controlPr defaultSize="0" autoFill="0" autoLine="0" autoPict="0">
                <anchor moveWithCells="1">
                  <from>
                    <xdr:col>51</xdr:col>
                    <xdr:colOff>28575</xdr:colOff>
                    <xdr:row>43</xdr:row>
                    <xdr:rowOff>161925</xdr:rowOff>
                  </from>
                  <to>
                    <xdr:col>52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28" name="Check Box 271">
              <controlPr defaultSize="0" autoFill="0" autoLine="0" autoPict="0">
                <anchor moveWithCells="1">
                  <from>
                    <xdr:col>51</xdr:col>
                    <xdr:colOff>28575</xdr:colOff>
                    <xdr:row>44</xdr:row>
                    <xdr:rowOff>161925</xdr:rowOff>
                  </from>
                  <to>
                    <xdr:col>52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29" name="Check Box 273">
              <controlPr defaultSize="0" autoFill="0" autoLine="0" autoPict="0">
                <anchor moveWithCells="1">
                  <from>
                    <xdr:col>52</xdr:col>
                    <xdr:colOff>28575</xdr:colOff>
                    <xdr:row>43</xdr:row>
                    <xdr:rowOff>161925</xdr:rowOff>
                  </from>
                  <to>
                    <xdr:col>53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30" name="Check Box 274">
              <controlPr defaultSize="0" autoFill="0" autoLine="0" autoPict="0">
                <anchor moveWithCells="1">
                  <from>
                    <xdr:col>52</xdr:col>
                    <xdr:colOff>28575</xdr:colOff>
                    <xdr:row>44</xdr:row>
                    <xdr:rowOff>161925</xdr:rowOff>
                  </from>
                  <to>
                    <xdr:col>53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1" name="Check Box 276">
              <controlPr defaultSize="0" autoFill="0" autoLine="0" autoPict="0">
                <anchor moveWithCells="1">
                  <from>
                    <xdr:col>53</xdr:col>
                    <xdr:colOff>28575</xdr:colOff>
                    <xdr:row>43</xdr:row>
                    <xdr:rowOff>161925</xdr:rowOff>
                  </from>
                  <to>
                    <xdr:col>54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2" name="Check Box 277">
              <controlPr defaultSize="0" autoFill="0" autoLine="0" autoPict="0">
                <anchor moveWithCells="1">
                  <from>
                    <xdr:col>53</xdr:col>
                    <xdr:colOff>28575</xdr:colOff>
                    <xdr:row>44</xdr:row>
                    <xdr:rowOff>161925</xdr:rowOff>
                  </from>
                  <to>
                    <xdr:col>54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33" name="Check Box 279">
              <controlPr defaultSize="0" autoFill="0" autoLine="0" autoPict="0">
                <anchor moveWithCells="1">
                  <from>
                    <xdr:col>54</xdr:col>
                    <xdr:colOff>19050</xdr:colOff>
                    <xdr:row>43</xdr:row>
                    <xdr:rowOff>161925</xdr:rowOff>
                  </from>
                  <to>
                    <xdr:col>55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4" name="Check Box 280">
              <controlPr defaultSize="0" autoFill="0" autoLine="0" autoPict="0">
                <anchor moveWithCells="1">
                  <from>
                    <xdr:col>54</xdr:col>
                    <xdr:colOff>19050</xdr:colOff>
                    <xdr:row>44</xdr:row>
                    <xdr:rowOff>161925</xdr:rowOff>
                  </from>
                  <to>
                    <xdr:col>55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35" name="Check Box 282">
              <controlPr defaultSize="0" autoFill="0" autoLine="0" autoPict="0">
                <anchor moveWithCells="1">
                  <from>
                    <xdr:col>55</xdr:col>
                    <xdr:colOff>19050</xdr:colOff>
                    <xdr:row>43</xdr:row>
                    <xdr:rowOff>161925</xdr:rowOff>
                  </from>
                  <to>
                    <xdr:col>56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36" name="Check Box 283">
              <controlPr defaultSize="0" autoFill="0" autoLine="0" autoPict="0">
                <anchor moveWithCells="1">
                  <from>
                    <xdr:col>55</xdr:col>
                    <xdr:colOff>19050</xdr:colOff>
                    <xdr:row>44</xdr:row>
                    <xdr:rowOff>161925</xdr:rowOff>
                  </from>
                  <to>
                    <xdr:col>56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7" name="Check Box 285">
              <controlPr defaultSize="0" autoFill="0" autoLine="0" autoPict="0">
                <anchor moveWithCells="1">
                  <from>
                    <xdr:col>56</xdr:col>
                    <xdr:colOff>19050</xdr:colOff>
                    <xdr:row>43</xdr:row>
                    <xdr:rowOff>161925</xdr:rowOff>
                  </from>
                  <to>
                    <xdr:col>57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38" name="Check Box 286">
              <controlPr defaultSize="0" autoFill="0" autoLine="0" autoPict="0">
                <anchor moveWithCells="1">
                  <from>
                    <xdr:col>56</xdr:col>
                    <xdr:colOff>19050</xdr:colOff>
                    <xdr:row>44</xdr:row>
                    <xdr:rowOff>161925</xdr:rowOff>
                  </from>
                  <to>
                    <xdr:col>57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39" name="Check Box 288">
              <controlPr defaultSize="0" autoFill="0" autoLine="0" autoPict="0">
                <anchor moveWithCells="1">
                  <from>
                    <xdr:col>57</xdr:col>
                    <xdr:colOff>9525</xdr:colOff>
                    <xdr:row>43</xdr:row>
                    <xdr:rowOff>161925</xdr:rowOff>
                  </from>
                  <to>
                    <xdr:col>58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40" name="Check Box 289">
              <controlPr defaultSize="0" autoFill="0" autoLine="0" autoPict="0">
                <anchor moveWithCells="1">
                  <from>
                    <xdr:col>57</xdr:col>
                    <xdr:colOff>9525</xdr:colOff>
                    <xdr:row>44</xdr:row>
                    <xdr:rowOff>161925</xdr:rowOff>
                  </from>
                  <to>
                    <xdr:col>58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41" name="Check Box 366">
              <controlPr defaultSize="0" autoFill="0" autoLine="0" autoPict="0">
                <anchor moveWithCells="1">
                  <from>
                    <xdr:col>18</xdr:col>
                    <xdr:colOff>219075</xdr:colOff>
                    <xdr:row>37</xdr:row>
                    <xdr:rowOff>171450</xdr:rowOff>
                  </from>
                  <to>
                    <xdr:col>20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42" name="Check Box 367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161925</xdr:rowOff>
                  </from>
                  <to>
                    <xdr:col>20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43" name="Check Box 37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161925</xdr:rowOff>
                  </from>
                  <to>
                    <xdr:col>21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44" name="Check Box 379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161925</xdr:rowOff>
                  </from>
                  <to>
                    <xdr:col>21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45" name="Check Box 381">
              <controlPr defaultSize="0" autoFill="0" autoLine="0" autoPict="0">
                <anchor moveWithCells="1">
                  <from>
                    <xdr:col>21</xdr:col>
                    <xdr:colOff>0</xdr:colOff>
                    <xdr:row>37</xdr:row>
                    <xdr:rowOff>171450</xdr:rowOff>
                  </from>
                  <to>
                    <xdr:col>22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46" name="Check Box 382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161925</xdr:rowOff>
                  </from>
                  <to>
                    <xdr:col>22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47" name="Check Box 384">
              <controlPr defaultSize="0" autoFill="0" autoLine="0" autoPict="0">
                <anchor moveWithCells="1">
                  <from>
                    <xdr:col>22</xdr:col>
                    <xdr:colOff>0</xdr:colOff>
                    <xdr:row>37</xdr:row>
                    <xdr:rowOff>171450</xdr:rowOff>
                  </from>
                  <to>
                    <xdr:col>23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48" name="Check Box 385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161925</xdr:rowOff>
                  </from>
                  <to>
                    <xdr:col>23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49" name="Check Box 389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171450</xdr:rowOff>
                  </from>
                  <to>
                    <xdr:col>20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50" name="Check Box 390">
              <controlPr defaultSize="0" autoFill="0" autoLine="0" autoPict="0">
                <anchor moveWithCells="1">
                  <from>
                    <xdr:col>19</xdr:col>
                    <xdr:colOff>0</xdr:colOff>
                    <xdr:row>44</xdr:row>
                    <xdr:rowOff>161925</xdr:rowOff>
                  </from>
                  <to>
                    <xdr:col>20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51" name="Check Box 392">
              <controlPr defaultSize="0" autoFill="0" autoLine="0" autoPict="0">
                <anchor moveWithCells="1">
                  <from>
                    <xdr:col>19</xdr:col>
                    <xdr:colOff>219075</xdr:colOff>
                    <xdr:row>43</xdr:row>
                    <xdr:rowOff>171450</xdr:rowOff>
                  </from>
                  <to>
                    <xdr:col>21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52" name="Check Box 393">
              <controlPr defaultSize="0" autoFill="0" autoLine="0" autoPict="0">
                <anchor moveWithCells="1">
                  <from>
                    <xdr:col>19</xdr:col>
                    <xdr:colOff>219075</xdr:colOff>
                    <xdr:row>44</xdr:row>
                    <xdr:rowOff>161925</xdr:rowOff>
                  </from>
                  <to>
                    <xdr:col>21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53" name="Check Box 395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161925</xdr:rowOff>
                  </from>
                  <to>
                    <xdr:col>22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54" name="Check Box 396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161925</xdr:rowOff>
                  </from>
                  <to>
                    <xdr:col>22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55" name="Check Box 407">
              <controlPr defaultSize="0" autoFill="0" autoLine="0" autoPict="0">
                <anchor moveWithCells="1">
                  <from>
                    <xdr:col>31</xdr:col>
                    <xdr:colOff>219075</xdr:colOff>
                    <xdr:row>37</xdr:row>
                    <xdr:rowOff>171450</xdr:rowOff>
                  </from>
                  <to>
                    <xdr:col>33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56" name="Check Box 408">
              <controlPr defaultSize="0" autoFill="0" autoLine="0" autoPict="0">
                <anchor moveWithCells="1">
                  <from>
                    <xdr:col>31</xdr:col>
                    <xdr:colOff>219075</xdr:colOff>
                    <xdr:row>38</xdr:row>
                    <xdr:rowOff>161925</xdr:rowOff>
                  </from>
                  <to>
                    <xdr:col>33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57" name="Check Box 410">
              <controlPr defaultSize="0" autoFill="0" autoLine="0" autoPict="0">
                <anchor moveWithCells="1">
                  <from>
                    <xdr:col>32</xdr:col>
                    <xdr:colOff>209550</xdr:colOff>
                    <xdr:row>37</xdr:row>
                    <xdr:rowOff>161925</xdr:rowOff>
                  </from>
                  <to>
                    <xdr:col>34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58" name="Check Box 411">
              <controlPr defaultSize="0" autoFill="0" autoLine="0" autoPict="0">
                <anchor moveWithCells="1">
                  <from>
                    <xdr:col>32</xdr:col>
                    <xdr:colOff>209550</xdr:colOff>
                    <xdr:row>38</xdr:row>
                    <xdr:rowOff>161925</xdr:rowOff>
                  </from>
                  <to>
                    <xdr:col>34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59" name="Check Box 413">
              <controlPr defaultSize="0" autoFill="0" autoLine="0" autoPict="0">
                <anchor moveWithCells="1">
                  <from>
                    <xdr:col>33</xdr:col>
                    <xdr:colOff>209550</xdr:colOff>
                    <xdr:row>37</xdr:row>
                    <xdr:rowOff>161925</xdr:rowOff>
                  </from>
                  <to>
                    <xdr:col>35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60" name="Check Box 414">
              <controlPr defaultSize="0" autoFill="0" autoLine="0" autoPict="0">
                <anchor moveWithCells="1">
                  <from>
                    <xdr:col>33</xdr:col>
                    <xdr:colOff>209550</xdr:colOff>
                    <xdr:row>38</xdr:row>
                    <xdr:rowOff>161925</xdr:rowOff>
                  </from>
                  <to>
                    <xdr:col>35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61" name="Check Box 416">
              <controlPr defaultSize="0" autoFill="0" autoLine="0" autoPict="0">
                <anchor moveWithCells="1">
                  <from>
                    <xdr:col>34</xdr:col>
                    <xdr:colOff>219075</xdr:colOff>
                    <xdr:row>37</xdr:row>
                    <xdr:rowOff>161925</xdr:rowOff>
                  </from>
                  <to>
                    <xdr:col>36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62" name="Check Box 417">
              <controlPr defaultSize="0" autoFill="0" autoLine="0" autoPict="0">
                <anchor moveWithCells="1">
                  <from>
                    <xdr:col>34</xdr:col>
                    <xdr:colOff>219075</xdr:colOff>
                    <xdr:row>38</xdr:row>
                    <xdr:rowOff>142875</xdr:rowOff>
                  </from>
                  <to>
                    <xdr:col>36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63" name="Check Box 419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161925</xdr:rowOff>
                  </from>
                  <to>
                    <xdr:col>33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64" name="Check Box 420">
              <controlPr defaultSize="0" autoFill="0" autoLine="0" autoPict="0">
                <anchor moveWithCells="1">
                  <from>
                    <xdr:col>32</xdr:col>
                    <xdr:colOff>0</xdr:colOff>
                    <xdr:row>44</xdr:row>
                    <xdr:rowOff>142875</xdr:rowOff>
                  </from>
                  <to>
                    <xdr:col>33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65" name="Check Box 422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161925</xdr:rowOff>
                  </from>
                  <to>
                    <xdr:col>34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66" name="Check Box 423">
              <controlPr defaultSize="0" autoFill="0" autoLine="0" autoPict="0">
                <anchor moveWithCells="1">
                  <from>
                    <xdr:col>33</xdr:col>
                    <xdr:colOff>0</xdr:colOff>
                    <xdr:row>44</xdr:row>
                    <xdr:rowOff>142875</xdr:rowOff>
                  </from>
                  <to>
                    <xdr:col>34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67" name="Check Box 425">
              <controlPr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161925</xdr:rowOff>
                  </from>
                  <to>
                    <xdr:col>35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68" name="Check Box 426">
              <controlPr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142875</xdr:rowOff>
                  </from>
                  <to>
                    <xdr:col>35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69" name="Check Box 428">
              <controlPr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161925</xdr:rowOff>
                  </from>
                  <to>
                    <xdr:col>36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70" name="Check Box 429">
              <controlPr defaultSize="0" autoFill="0" autoLine="0" autoPict="0">
                <anchor moveWithCells="1">
                  <from>
                    <xdr:col>35</xdr:col>
                    <xdr:colOff>0</xdr:colOff>
                    <xdr:row>44</xdr:row>
                    <xdr:rowOff>142875</xdr:rowOff>
                  </from>
                  <to>
                    <xdr:col>36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71" name="Check Box 431">
              <controlPr defaultSize="0" autoFill="0" autoLine="0" autoPict="0">
                <anchor moveWithCells="1">
                  <from>
                    <xdr:col>45</xdr:col>
                    <xdr:colOff>0</xdr:colOff>
                    <xdr:row>37</xdr:row>
                    <xdr:rowOff>161925</xdr:rowOff>
                  </from>
                  <to>
                    <xdr:col>46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72" name="Check Box 432">
              <controlPr defaultSize="0" autoFill="0" autoLine="0" autoPict="0">
                <anchor moveWithCells="1">
                  <from>
                    <xdr:col>45</xdr:col>
                    <xdr:colOff>0</xdr:colOff>
                    <xdr:row>38</xdr:row>
                    <xdr:rowOff>161925</xdr:rowOff>
                  </from>
                  <to>
                    <xdr:col>46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73" name="Check Box 434">
              <controlPr defaultSize="0" autoFill="0" autoLine="0" autoPict="0">
                <anchor moveWithCells="1">
                  <from>
                    <xdr:col>46</xdr:col>
                    <xdr:colOff>0</xdr:colOff>
                    <xdr:row>37</xdr:row>
                    <xdr:rowOff>161925</xdr:rowOff>
                  </from>
                  <to>
                    <xdr:col>47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74" name="Check Box 435">
              <controlPr defaultSize="0" autoFill="0" autoLine="0" autoPict="0">
                <anchor moveWithCells="1">
                  <from>
                    <xdr:col>46</xdr:col>
                    <xdr:colOff>0</xdr:colOff>
                    <xdr:row>38</xdr:row>
                    <xdr:rowOff>161925</xdr:rowOff>
                  </from>
                  <to>
                    <xdr:col>47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75" name="Check Box 437">
              <controlPr defaultSize="0" autoFill="0" autoLine="0" autoPict="0">
                <anchor moveWithCells="1">
                  <from>
                    <xdr:col>47</xdr:col>
                    <xdr:colOff>0</xdr:colOff>
                    <xdr:row>37</xdr:row>
                    <xdr:rowOff>161925</xdr:rowOff>
                  </from>
                  <to>
                    <xdr:col>48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76" name="Check Box 438">
              <controlPr defaultSize="0" autoFill="0" autoLine="0" autoPict="0">
                <anchor moveWithCells="1">
                  <from>
                    <xdr:col>47</xdr:col>
                    <xdr:colOff>0</xdr:colOff>
                    <xdr:row>38</xdr:row>
                    <xdr:rowOff>161925</xdr:rowOff>
                  </from>
                  <to>
                    <xdr:col>48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77" name="Check Box 440">
              <controlPr defaultSize="0" autoFill="0" autoLine="0" autoPict="0">
                <anchor moveWithCells="1">
                  <from>
                    <xdr:col>48</xdr:col>
                    <xdr:colOff>0</xdr:colOff>
                    <xdr:row>37</xdr:row>
                    <xdr:rowOff>161925</xdr:rowOff>
                  </from>
                  <to>
                    <xdr:col>49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78" name="Check Box 441">
              <controlPr defaultSize="0" autoFill="0" autoLine="0" autoPict="0">
                <anchor moveWithCells="1">
                  <from>
                    <xdr:col>48</xdr:col>
                    <xdr:colOff>0</xdr:colOff>
                    <xdr:row>38</xdr:row>
                    <xdr:rowOff>161925</xdr:rowOff>
                  </from>
                  <to>
                    <xdr:col>49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79" name="Check Box 451">
              <controlPr defaultSize="0" autoFill="0" autoLine="0" autoPict="0">
                <anchor moveWithCells="1">
                  <from>
                    <xdr:col>44</xdr:col>
                    <xdr:colOff>219075</xdr:colOff>
                    <xdr:row>43</xdr:row>
                    <xdr:rowOff>161925</xdr:rowOff>
                  </from>
                  <to>
                    <xdr:col>46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80" name="Check Box 452">
              <controlPr defaultSize="0" autoFill="0" autoLine="0" autoPict="0">
                <anchor moveWithCells="1">
                  <from>
                    <xdr:col>44</xdr:col>
                    <xdr:colOff>219075</xdr:colOff>
                    <xdr:row>44</xdr:row>
                    <xdr:rowOff>142875</xdr:rowOff>
                  </from>
                  <to>
                    <xdr:col>46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1" name="Check Box 454">
              <controlPr defaultSize="0" autoFill="0" autoLine="0" autoPict="0">
                <anchor moveWithCells="1">
                  <from>
                    <xdr:col>46</xdr:col>
                    <xdr:colOff>0</xdr:colOff>
                    <xdr:row>43</xdr:row>
                    <xdr:rowOff>161925</xdr:rowOff>
                  </from>
                  <to>
                    <xdr:col>47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82" name="Check Box 455">
              <controlPr defaultSize="0" autoFill="0" autoLine="0" autoPict="0">
                <anchor moveWithCells="1">
                  <from>
                    <xdr:col>46</xdr:col>
                    <xdr:colOff>0</xdr:colOff>
                    <xdr:row>44</xdr:row>
                    <xdr:rowOff>142875</xdr:rowOff>
                  </from>
                  <to>
                    <xdr:col>47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83" name="Check Box 457">
              <controlPr defaultSize="0" autoFill="0" autoLine="0" autoPict="0">
                <anchor moveWithCells="1">
                  <from>
                    <xdr:col>47</xdr:col>
                    <xdr:colOff>0</xdr:colOff>
                    <xdr:row>43</xdr:row>
                    <xdr:rowOff>161925</xdr:rowOff>
                  </from>
                  <to>
                    <xdr:col>48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84" name="Check Box 458">
              <controlPr defaultSize="0" autoFill="0" autoLine="0" autoPict="0">
                <anchor moveWithCells="1">
                  <from>
                    <xdr:col>47</xdr:col>
                    <xdr:colOff>0</xdr:colOff>
                    <xdr:row>44</xdr:row>
                    <xdr:rowOff>142875</xdr:rowOff>
                  </from>
                  <to>
                    <xdr:col>48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85" name="Check Box 460">
              <controlPr defaultSize="0" autoFill="0" autoLine="0" autoPict="0">
                <anchor moveWithCells="1">
                  <from>
                    <xdr:col>48</xdr:col>
                    <xdr:colOff>0</xdr:colOff>
                    <xdr:row>43</xdr:row>
                    <xdr:rowOff>161925</xdr:rowOff>
                  </from>
                  <to>
                    <xdr:col>49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86" name="Check Box 461">
              <controlPr defaultSize="0" autoFill="0" autoLine="0" autoPict="0">
                <anchor moveWithCells="1">
                  <from>
                    <xdr:col>48</xdr:col>
                    <xdr:colOff>0</xdr:colOff>
                    <xdr:row>44</xdr:row>
                    <xdr:rowOff>142875</xdr:rowOff>
                  </from>
                  <to>
                    <xdr:col>49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87" name="Check Box 463">
              <controlPr defaultSize="0" autoFill="0" autoLine="0" autoPict="0">
                <anchor moveWithCells="1">
                  <from>
                    <xdr:col>58</xdr:col>
                    <xdr:colOff>9525</xdr:colOff>
                    <xdr:row>37</xdr:row>
                    <xdr:rowOff>161925</xdr:rowOff>
                  </from>
                  <to>
                    <xdr:col>59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88" name="Check Box 464">
              <controlPr defaultSize="0" autoFill="0" autoLine="0" autoPict="0">
                <anchor moveWithCells="1">
                  <from>
                    <xdr:col>58</xdr:col>
                    <xdr:colOff>9525</xdr:colOff>
                    <xdr:row>38</xdr:row>
                    <xdr:rowOff>161925</xdr:rowOff>
                  </from>
                  <to>
                    <xdr:col>59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89" name="Check Box 466">
              <controlPr defaultSize="0" autoFill="0" autoLine="0" autoPict="0">
                <anchor moveWithCells="1">
                  <from>
                    <xdr:col>59</xdr:col>
                    <xdr:colOff>9525</xdr:colOff>
                    <xdr:row>37</xdr:row>
                    <xdr:rowOff>161925</xdr:rowOff>
                  </from>
                  <to>
                    <xdr:col>60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90" name="Check Box 467">
              <controlPr defaultSize="0" autoFill="0" autoLine="0" autoPict="0">
                <anchor moveWithCells="1">
                  <from>
                    <xdr:col>59</xdr:col>
                    <xdr:colOff>9525</xdr:colOff>
                    <xdr:row>38</xdr:row>
                    <xdr:rowOff>161925</xdr:rowOff>
                  </from>
                  <to>
                    <xdr:col>60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91" name="Check Box 469">
              <controlPr defaultSize="0" autoFill="0" autoLine="0" autoPict="0">
                <anchor moveWithCells="1">
                  <from>
                    <xdr:col>60</xdr:col>
                    <xdr:colOff>9525</xdr:colOff>
                    <xdr:row>37</xdr:row>
                    <xdr:rowOff>161925</xdr:rowOff>
                  </from>
                  <to>
                    <xdr:col>61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92" name="Check Box 470">
              <controlPr defaultSize="0" autoFill="0" autoLine="0" autoPict="0">
                <anchor moveWithCells="1">
                  <from>
                    <xdr:col>60</xdr:col>
                    <xdr:colOff>9525</xdr:colOff>
                    <xdr:row>38</xdr:row>
                    <xdr:rowOff>161925</xdr:rowOff>
                  </from>
                  <to>
                    <xdr:col>61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93" name="Check Box 472">
              <controlPr defaultSize="0" autoFill="0" autoLine="0" autoPict="0">
                <anchor moveWithCells="1">
                  <from>
                    <xdr:col>61</xdr:col>
                    <xdr:colOff>9525</xdr:colOff>
                    <xdr:row>37</xdr:row>
                    <xdr:rowOff>161925</xdr:rowOff>
                  </from>
                  <to>
                    <xdr:col>62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94" name="Check Box 473">
              <controlPr defaultSize="0" autoFill="0" autoLine="0" autoPict="0">
                <anchor moveWithCells="1">
                  <from>
                    <xdr:col>61</xdr:col>
                    <xdr:colOff>9525</xdr:colOff>
                    <xdr:row>38</xdr:row>
                    <xdr:rowOff>161925</xdr:rowOff>
                  </from>
                  <to>
                    <xdr:col>62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95" name="Check Box 475">
              <controlPr defaultSize="0" autoFill="0" autoLine="0" autoPict="0">
                <anchor moveWithCells="1">
                  <from>
                    <xdr:col>58</xdr:col>
                    <xdr:colOff>0</xdr:colOff>
                    <xdr:row>43</xdr:row>
                    <xdr:rowOff>161925</xdr:rowOff>
                  </from>
                  <to>
                    <xdr:col>59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96" name="Check Box 476">
              <controlPr defaultSize="0" autoFill="0" autoLine="0" autoPict="0">
                <anchor moveWithCells="1">
                  <from>
                    <xdr:col>58</xdr:col>
                    <xdr:colOff>0</xdr:colOff>
                    <xdr:row>44</xdr:row>
                    <xdr:rowOff>161925</xdr:rowOff>
                  </from>
                  <to>
                    <xdr:col>59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97" name="Check Box 478">
              <controlPr defaultSize="0" autoFill="0" autoLine="0" autoPict="0">
                <anchor moveWithCells="1">
                  <from>
                    <xdr:col>59</xdr:col>
                    <xdr:colOff>0</xdr:colOff>
                    <xdr:row>43</xdr:row>
                    <xdr:rowOff>161925</xdr:rowOff>
                  </from>
                  <to>
                    <xdr:col>60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98" name="Check Box 479">
              <controlPr defaultSize="0" autoFill="0" autoLine="0" autoPict="0">
                <anchor moveWithCells="1">
                  <from>
                    <xdr:col>59</xdr:col>
                    <xdr:colOff>0</xdr:colOff>
                    <xdr:row>44</xdr:row>
                    <xdr:rowOff>161925</xdr:rowOff>
                  </from>
                  <to>
                    <xdr:col>60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99" name="Check Box 481">
              <controlPr defaultSize="0" autoFill="0" autoLine="0" autoPict="0">
                <anchor moveWithCells="1">
                  <from>
                    <xdr:col>60</xdr:col>
                    <xdr:colOff>0</xdr:colOff>
                    <xdr:row>43</xdr:row>
                    <xdr:rowOff>161925</xdr:rowOff>
                  </from>
                  <to>
                    <xdr:col>61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00" name="Check Box 482">
              <controlPr defaultSize="0" autoFill="0" autoLine="0" autoPict="0">
                <anchor moveWithCells="1">
                  <from>
                    <xdr:col>60</xdr:col>
                    <xdr:colOff>0</xdr:colOff>
                    <xdr:row>44</xdr:row>
                    <xdr:rowOff>161925</xdr:rowOff>
                  </from>
                  <to>
                    <xdr:col>61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01" name="Check Box 484">
              <controlPr defaultSize="0" autoFill="0" autoLine="0" autoPict="0">
                <anchor moveWithCells="1">
                  <from>
                    <xdr:col>61</xdr:col>
                    <xdr:colOff>0</xdr:colOff>
                    <xdr:row>43</xdr:row>
                    <xdr:rowOff>161925</xdr:rowOff>
                  </from>
                  <to>
                    <xdr:col>62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02" name="Check Box 485">
              <controlPr defaultSize="0" autoFill="0" autoLine="0" autoPict="0">
                <anchor moveWithCells="1">
                  <from>
                    <xdr:col>61</xdr:col>
                    <xdr:colOff>0</xdr:colOff>
                    <xdr:row>44</xdr:row>
                    <xdr:rowOff>161925</xdr:rowOff>
                  </from>
                  <to>
                    <xdr:col>62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>
                  <from>
                    <xdr:col>48</xdr:col>
                    <xdr:colOff>0</xdr:colOff>
                    <xdr:row>37</xdr:row>
                    <xdr:rowOff>161925</xdr:rowOff>
                  </from>
                  <to>
                    <xdr:col>49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04" name="Check Box 556">
              <controlPr defaultSize="0" autoFill="0" autoLine="0" autoPict="0">
                <anchor moveWithCells="1">
                  <from>
                    <xdr:col>61</xdr:col>
                    <xdr:colOff>0</xdr:colOff>
                    <xdr:row>44</xdr:row>
                    <xdr:rowOff>161925</xdr:rowOff>
                  </from>
                  <to>
                    <xdr:col>62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05" name="Check Box 618">
              <controlPr defaultSize="0" autoFill="0" autoLine="0" autoPict="0">
                <anchor moveWithCells="1">
                  <from>
                    <xdr:col>61</xdr:col>
                    <xdr:colOff>0</xdr:colOff>
                    <xdr:row>44</xdr:row>
                    <xdr:rowOff>161925</xdr:rowOff>
                  </from>
                  <to>
                    <xdr:col>62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06" name="Check Box 620">
              <controlPr defaultSize="0" autoFill="0" autoLine="0" autoPict="0">
                <anchor moveWithCells="1">
                  <from>
                    <xdr:col>61</xdr:col>
                    <xdr:colOff>0</xdr:colOff>
                    <xdr:row>44</xdr:row>
                    <xdr:rowOff>161925</xdr:rowOff>
                  </from>
                  <to>
                    <xdr:col>62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07" name="Check Box 638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171450</xdr:rowOff>
                  </from>
                  <to>
                    <xdr:col>23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08" name="Check Box 640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171450</xdr:rowOff>
                  </from>
                  <to>
                    <xdr:col>23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DB1F-DD63-4CBB-A06D-E2ACCD6CBFD0}">
  <dimension ref="A1:G43"/>
  <sheetViews>
    <sheetView topLeftCell="A17" workbookViewId="0">
      <selection activeCell="E35" sqref="E35"/>
    </sheetView>
  </sheetViews>
  <sheetFormatPr defaultRowHeight="15" x14ac:dyDescent="0.25"/>
  <cols>
    <col min="1" max="1" width="24" bestFit="1" customWidth="1"/>
    <col min="2" max="2" width="16.42578125" customWidth="1"/>
    <col min="3" max="3" width="5" bestFit="1" customWidth="1"/>
    <col min="4" max="4" width="75.28515625" customWidth="1"/>
    <col min="5" max="5" width="11.7109375" customWidth="1"/>
    <col min="6" max="6" width="33.7109375" customWidth="1"/>
    <col min="7" max="7" width="25.5703125" customWidth="1"/>
    <col min="8" max="8" width="8" bestFit="1" customWidth="1"/>
    <col min="9" max="9" width="5.42578125" bestFit="1" customWidth="1"/>
  </cols>
  <sheetData>
    <row r="1" spans="1:7" ht="18.75" x14ac:dyDescent="0.25">
      <c r="A1" s="233" t="s">
        <v>195</v>
      </c>
      <c r="B1" s="234"/>
      <c r="C1" s="1"/>
      <c r="D1" s="1"/>
      <c r="E1" s="1"/>
      <c r="F1" s="1"/>
      <c r="G1" s="1"/>
    </row>
    <row r="2" spans="1:7" ht="18.75" x14ac:dyDescent="0.25">
      <c r="A2" s="279" t="s">
        <v>196</v>
      </c>
      <c r="B2" s="279"/>
      <c r="C2" s="279"/>
      <c r="D2" s="279"/>
      <c r="E2" s="279"/>
      <c r="F2" s="279"/>
      <c r="G2" s="244"/>
    </row>
    <row r="3" spans="1:7" ht="15.75" thickBot="1" x14ac:dyDescent="0.3">
      <c r="A3" s="1"/>
      <c r="B3" s="234"/>
      <c r="C3" s="1"/>
      <c r="D3" s="1"/>
      <c r="E3" s="1"/>
      <c r="F3" s="1"/>
      <c r="G3" s="1"/>
    </row>
    <row r="4" spans="1:7" ht="15.75" thickBot="1" x14ac:dyDescent="0.3">
      <c r="A4" s="247" t="s">
        <v>197</v>
      </c>
      <c r="B4" s="242" t="s">
        <v>198</v>
      </c>
      <c r="C4" s="242" t="s">
        <v>199</v>
      </c>
      <c r="D4" s="242" t="s">
        <v>200</v>
      </c>
      <c r="E4" s="242" t="s">
        <v>14</v>
      </c>
      <c r="F4" s="242" t="s">
        <v>201</v>
      </c>
      <c r="G4" s="248"/>
    </row>
    <row r="5" spans="1:7" ht="30.75" thickBot="1" x14ac:dyDescent="0.3">
      <c r="A5" s="249" t="s">
        <v>202</v>
      </c>
      <c r="B5" s="235" t="s">
        <v>203</v>
      </c>
      <c r="C5" s="235" t="s">
        <v>204</v>
      </c>
      <c r="D5" s="236" t="s">
        <v>205</v>
      </c>
      <c r="E5" s="256"/>
      <c r="F5" s="237">
        <v>9991.14</v>
      </c>
      <c r="G5" s="255">
        <f>E5*F5</f>
        <v>0</v>
      </c>
    </row>
    <row r="6" spans="1:7" ht="30.75" thickBot="1" x14ac:dyDescent="0.3">
      <c r="A6" s="250" t="s">
        <v>202</v>
      </c>
      <c r="B6" s="238" t="s">
        <v>203</v>
      </c>
      <c r="C6" s="238" t="s">
        <v>206</v>
      </c>
      <c r="D6" s="239" t="s">
        <v>207</v>
      </c>
      <c r="E6" s="257"/>
      <c r="F6" s="240">
        <v>32599.365000000002</v>
      </c>
      <c r="G6" s="255">
        <f t="shared" ref="G6:G41" si="0">E6*F6</f>
        <v>0</v>
      </c>
    </row>
    <row r="7" spans="1:7" ht="30.75" thickBot="1" x14ac:dyDescent="0.3">
      <c r="A7" s="249" t="s">
        <v>202</v>
      </c>
      <c r="B7" s="235" t="s">
        <v>208</v>
      </c>
      <c r="C7" s="235" t="s">
        <v>204</v>
      </c>
      <c r="D7" s="236" t="s">
        <v>209</v>
      </c>
      <c r="E7" s="256"/>
      <c r="F7" s="237">
        <v>13446.12</v>
      </c>
      <c r="G7" s="255">
        <f t="shared" si="0"/>
        <v>0</v>
      </c>
    </row>
    <row r="8" spans="1:7" ht="30.75" thickBot="1" x14ac:dyDescent="0.3">
      <c r="A8" s="250" t="s">
        <v>202</v>
      </c>
      <c r="B8" s="238" t="s">
        <v>208</v>
      </c>
      <c r="C8" s="238" t="s">
        <v>206</v>
      </c>
      <c r="D8" s="239" t="s">
        <v>210</v>
      </c>
      <c r="E8" s="257"/>
      <c r="F8" s="240">
        <v>36054.345000000001</v>
      </c>
      <c r="G8" s="255">
        <f t="shared" si="0"/>
        <v>0</v>
      </c>
    </row>
    <row r="9" spans="1:7" ht="15.75" thickBot="1" x14ac:dyDescent="0.3">
      <c r="A9" s="249" t="s">
        <v>211</v>
      </c>
      <c r="B9" s="235" t="s">
        <v>212</v>
      </c>
      <c r="C9" s="235" t="s">
        <v>206</v>
      </c>
      <c r="D9" s="236" t="s">
        <v>213</v>
      </c>
      <c r="E9" s="256"/>
      <c r="F9" s="237">
        <v>1245.5550000000001</v>
      </c>
      <c r="G9" s="255">
        <f t="shared" si="0"/>
        <v>0</v>
      </c>
    </row>
    <row r="10" spans="1:7" ht="15.75" thickBot="1" x14ac:dyDescent="0.3">
      <c r="A10" s="250" t="s">
        <v>211</v>
      </c>
      <c r="B10" s="238" t="s">
        <v>214</v>
      </c>
      <c r="C10" s="238" t="s">
        <v>206</v>
      </c>
      <c r="D10" s="239" t="s">
        <v>215</v>
      </c>
      <c r="E10" s="257"/>
      <c r="F10" s="240">
        <v>421.86</v>
      </c>
      <c r="G10" s="255">
        <f t="shared" si="0"/>
        <v>0</v>
      </c>
    </row>
    <row r="11" spans="1:7" ht="15.75" thickBot="1" x14ac:dyDescent="0.3">
      <c r="A11" s="249" t="s">
        <v>211</v>
      </c>
      <c r="B11" s="235" t="s">
        <v>216</v>
      </c>
      <c r="C11" s="235" t="s">
        <v>206</v>
      </c>
      <c r="D11" s="236" t="s">
        <v>217</v>
      </c>
      <c r="E11" s="256"/>
      <c r="F11" s="237">
        <v>1790.2350000000001</v>
      </c>
      <c r="G11" s="255">
        <f t="shared" si="0"/>
        <v>0</v>
      </c>
    </row>
    <row r="12" spans="1:7" ht="15.75" thickBot="1" x14ac:dyDescent="0.3">
      <c r="A12" s="250" t="s">
        <v>211</v>
      </c>
      <c r="B12" s="238" t="s">
        <v>218</v>
      </c>
      <c r="C12" s="238" t="s">
        <v>206</v>
      </c>
      <c r="D12" s="239" t="s">
        <v>219</v>
      </c>
      <c r="E12" s="257"/>
      <c r="F12" s="240">
        <v>7658.8950000000004</v>
      </c>
      <c r="G12" s="255">
        <f t="shared" si="0"/>
        <v>0</v>
      </c>
    </row>
    <row r="13" spans="1:7" ht="15.75" thickBot="1" x14ac:dyDescent="0.3">
      <c r="A13" s="249" t="s">
        <v>220</v>
      </c>
      <c r="B13" s="235" t="s">
        <v>221</v>
      </c>
      <c r="C13" s="235" t="s">
        <v>206</v>
      </c>
      <c r="D13" s="236" t="s">
        <v>222</v>
      </c>
      <c r="E13" s="256"/>
      <c r="F13" s="237">
        <v>66.75</v>
      </c>
      <c r="G13" s="255">
        <f t="shared" si="0"/>
        <v>0</v>
      </c>
    </row>
    <row r="14" spans="1:7" ht="15.75" thickBot="1" x14ac:dyDescent="0.3">
      <c r="A14" s="250" t="s">
        <v>220</v>
      </c>
      <c r="B14" s="238" t="s">
        <v>223</v>
      </c>
      <c r="C14" s="238" t="s">
        <v>206</v>
      </c>
      <c r="D14" s="239" t="s">
        <v>224</v>
      </c>
      <c r="E14" s="257"/>
      <c r="F14" s="240">
        <v>108.13500000000001</v>
      </c>
      <c r="G14" s="255">
        <f t="shared" si="0"/>
        <v>0</v>
      </c>
    </row>
    <row r="15" spans="1:7" ht="15.75" thickBot="1" x14ac:dyDescent="0.3">
      <c r="A15" s="249" t="s">
        <v>220</v>
      </c>
      <c r="B15" s="235" t="s">
        <v>225</v>
      </c>
      <c r="C15" s="235" t="s">
        <v>206</v>
      </c>
      <c r="D15" s="236" t="s">
        <v>226</v>
      </c>
      <c r="E15" s="256"/>
      <c r="F15" s="237">
        <v>60.075000000000003</v>
      </c>
      <c r="G15" s="255">
        <f t="shared" si="0"/>
        <v>0</v>
      </c>
    </row>
    <row r="16" spans="1:7" ht="15.75" thickBot="1" x14ac:dyDescent="0.3">
      <c r="A16" s="250" t="s">
        <v>220</v>
      </c>
      <c r="B16" s="238" t="s">
        <v>227</v>
      </c>
      <c r="C16" s="238" t="s">
        <v>206</v>
      </c>
      <c r="D16" s="239" t="s">
        <v>228</v>
      </c>
      <c r="E16" s="257"/>
      <c r="F16" s="240">
        <v>145.51499999999999</v>
      </c>
      <c r="G16" s="255">
        <f t="shared" si="0"/>
        <v>0</v>
      </c>
    </row>
    <row r="17" spans="1:7" ht="15.75" thickBot="1" x14ac:dyDescent="0.3">
      <c r="A17" s="249" t="s">
        <v>220</v>
      </c>
      <c r="B17" s="235" t="s">
        <v>229</v>
      </c>
      <c r="C17" s="235" t="s">
        <v>206</v>
      </c>
      <c r="D17" s="236" t="s">
        <v>230</v>
      </c>
      <c r="E17" s="256"/>
      <c r="F17" s="237">
        <v>644.80500000000006</v>
      </c>
      <c r="G17" s="255">
        <f t="shared" si="0"/>
        <v>0</v>
      </c>
    </row>
    <row r="18" spans="1:7" ht="15.75" thickBot="1" x14ac:dyDescent="0.3">
      <c r="A18" s="250" t="s">
        <v>220</v>
      </c>
      <c r="B18" s="238" t="s">
        <v>231</v>
      </c>
      <c r="C18" s="238" t="s">
        <v>206</v>
      </c>
      <c r="D18" s="239" t="s">
        <v>232</v>
      </c>
      <c r="E18" s="257"/>
      <c r="F18" s="240">
        <v>253.65</v>
      </c>
      <c r="G18" s="255">
        <f t="shared" si="0"/>
        <v>0</v>
      </c>
    </row>
    <row r="19" spans="1:7" ht="15.75" thickBot="1" x14ac:dyDescent="0.3">
      <c r="A19" s="249" t="s">
        <v>220</v>
      </c>
      <c r="B19" s="235" t="s">
        <v>233</v>
      </c>
      <c r="C19" s="235" t="s">
        <v>206</v>
      </c>
      <c r="D19" s="236" t="s">
        <v>234</v>
      </c>
      <c r="E19" s="256"/>
      <c r="F19" s="237">
        <v>958.53</v>
      </c>
      <c r="G19" s="255">
        <f t="shared" si="0"/>
        <v>0</v>
      </c>
    </row>
    <row r="20" spans="1:7" ht="15.75" thickBot="1" x14ac:dyDescent="0.3">
      <c r="A20" s="250" t="s">
        <v>220</v>
      </c>
      <c r="B20" s="238" t="s">
        <v>235</v>
      </c>
      <c r="C20" s="238" t="s">
        <v>206</v>
      </c>
      <c r="D20" s="239" t="s">
        <v>236</v>
      </c>
      <c r="E20" s="257"/>
      <c r="F20" s="240">
        <v>1635.375</v>
      </c>
      <c r="G20" s="255">
        <f t="shared" si="0"/>
        <v>0</v>
      </c>
    </row>
    <row r="21" spans="1:7" ht="15.75" thickBot="1" x14ac:dyDescent="0.3">
      <c r="A21" s="249" t="s">
        <v>220</v>
      </c>
      <c r="B21" s="235" t="s">
        <v>237</v>
      </c>
      <c r="C21" s="235" t="s">
        <v>206</v>
      </c>
      <c r="D21" s="236" t="s">
        <v>238</v>
      </c>
      <c r="E21" s="256"/>
      <c r="F21" s="237">
        <v>1188.1500000000001</v>
      </c>
      <c r="G21" s="255">
        <f t="shared" si="0"/>
        <v>0</v>
      </c>
    </row>
    <row r="22" spans="1:7" ht="15.75" thickBot="1" x14ac:dyDescent="0.3">
      <c r="A22" s="250" t="s">
        <v>220</v>
      </c>
      <c r="B22" s="238" t="s">
        <v>239</v>
      </c>
      <c r="C22" s="238" t="s">
        <v>206</v>
      </c>
      <c r="D22" s="239" t="s">
        <v>240</v>
      </c>
      <c r="E22" s="257"/>
      <c r="F22" s="240">
        <v>1188.1500000000001</v>
      </c>
      <c r="G22" s="255">
        <f t="shared" si="0"/>
        <v>0</v>
      </c>
    </row>
    <row r="23" spans="1:7" ht="15.75" thickBot="1" x14ac:dyDescent="0.3">
      <c r="A23" s="249" t="s">
        <v>220</v>
      </c>
      <c r="B23" s="235" t="s">
        <v>241</v>
      </c>
      <c r="C23" s="235" t="s">
        <v>206</v>
      </c>
      <c r="D23" s="236" t="s">
        <v>242</v>
      </c>
      <c r="E23" s="256"/>
      <c r="F23" s="237">
        <v>2216.1</v>
      </c>
      <c r="G23" s="255">
        <f t="shared" si="0"/>
        <v>0</v>
      </c>
    </row>
    <row r="24" spans="1:7" ht="15.75" thickBot="1" x14ac:dyDescent="0.3">
      <c r="A24" s="250" t="s">
        <v>220</v>
      </c>
      <c r="B24" s="238" t="s">
        <v>243</v>
      </c>
      <c r="C24" s="238" t="s">
        <v>206</v>
      </c>
      <c r="D24" s="239" t="s">
        <v>244</v>
      </c>
      <c r="E24" s="257"/>
      <c r="F24" s="240">
        <v>1356.3600000000001</v>
      </c>
      <c r="G24" s="255">
        <f t="shared" si="0"/>
        <v>0</v>
      </c>
    </row>
    <row r="25" spans="1:7" ht="15.75" thickBot="1" x14ac:dyDescent="0.3">
      <c r="A25" s="249" t="s">
        <v>220</v>
      </c>
      <c r="B25" s="235" t="s">
        <v>245</v>
      </c>
      <c r="C25" s="235" t="s">
        <v>206</v>
      </c>
      <c r="D25" s="236" t="s">
        <v>246</v>
      </c>
      <c r="E25" s="256"/>
      <c r="F25" s="237">
        <v>871.755</v>
      </c>
      <c r="G25" s="255">
        <f t="shared" si="0"/>
        <v>0</v>
      </c>
    </row>
    <row r="26" spans="1:7" ht="15.75" thickBot="1" x14ac:dyDescent="0.3">
      <c r="A26" s="250" t="s">
        <v>220</v>
      </c>
      <c r="B26" s="238" t="s">
        <v>247</v>
      </c>
      <c r="C26" s="238" t="s">
        <v>206</v>
      </c>
      <c r="D26" s="239" t="s">
        <v>248</v>
      </c>
      <c r="E26" s="257"/>
      <c r="F26" s="240">
        <v>1656.7350000000001</v>
      </c>
      <c r="G26" s="255">
        <f t="shared" si="0"/>
        <v>0</v>
      </c>
    </row>
    <row r="27" spans="1:7" ht="15.75" thickBot="1" x14ac:dyDescent="0.3">
      <c r="A27" s="249" t="s">
        <v>220</v>
      </c>
      <c r="B27" s="235" t="s">
        <v>249</v>
      </c>
      <c r="C27" s="235" t="s">
        <v>206</v>
      </c>
      <c r="D27" s="236" t="s">
        <v>250</v>
      </c>
      <c r="E27" s="256"/>
      <c r="F27" s="237">
        <v>600.75</v>
      </c>
      <c r="G27" s="255">
        <f t="shared" si="0"/>
        <v>0</v>
      </c>
    </row>
    <row r="28" spans="1:7" ht="15.75" thickBot="1" x14ac:dyDescent="0.3">
      <c r="A28" s="250" t="s">
        <v>220</v>
      </c>
      <c r="B28" s="238" t="s">
        <v>251</v>
      </c>
      <c r="C28" s="238" t="s">
        <v>206</v>
      </c>
      <c r="D28" s="239" t="s">
        <v>252</v>
      </c>
      <c r="E28" s="257"/>
      <c r="F28" s="240">
        <v>1114.7249999999999</v>
      </c>
      <c r="G28" s="255">
        <f t="shared" si="0"/>
        <v>0</v>
      </c>
    </row>
    <row r="29" spans="1:7" ht="15.75" thickBot="1" x14ac:dyDescent="0.3">
      <c r="A29" s="249" t="s">
        <v>220</v>
      </c>
      <c r="B29" s="235" t="s">
        <v>253</v>
      </c>
      <c r="C29" s="235" t="s">
        <v>206</v>
      </c>
      <c r="D29" s="236" t="s">
        <v>254</v>
      </c>
      <c r="E29" s="256"/>
      <c r="F29" s="237">
        <v>579.39</v>
      </c>
      <c r="G29" s="255">
        <f t="shared" si="0"/>
        <v>0</v>
      </c>
    </row>
    <row r="30" spans="1:7" ht="15.75" thickBot="1" x14ac:dyDescent="0.3">
      <c r="A30" s="250" t="s">
        <v>220</v>
      </c>
      <c r="B30" s="238" t="s">
        <v>255</v>
      </c>
      <c r="C30" s="238" t="s">
        <v>206</v>
      </c>
      <c r="D30" s="239" t="s">
        <v>256</v>
      </c>
      <c r="E30" s="257"/>
      <c r="F30" s="240">
        <v>767.625</v>
      </c>
      <c r="G30" s="255">
        <f t="shared" si="0"/>
        <v>0</v>
      </c>
    </row>
    <row r="31" spans="1:7" ht="15.75" thickBot="1" x14ac:dyDescent="0.3">
      <c r="A31" s="249" t="s">
        <v>220</v>
      </c>
      <c r="B31" s="235" t="s">
        <v>257</v>
      </c>
      <c r="C31" s="235" t="s">
        <v>206</v>
      </c>
      <c r="D31" s="236" t="s">
        <v>258</v>
      </c>
      <c r="E31" s="256"/>
      <c r="F31" s="237">
        <v>1377.72</v>
      </c>
      <c r="G31" s="255">
        <f t="shared" si="0"/>
        <v>0</v>
      </c>
    </row>
    <row r="32" spans="1:7" ht="15.75" thickBot="1" x14ac:dyDescent="0.3">
      <c r="A32" s="250" t="s">
        <v>220</v>
      </c>
      <c r="B32" s="238" t="s">
        <v>259</v>
      </c>
      <c r="C32" s="238" t="s">
        <v>206</v>
      </c>
      <c r="D32" s="239" t="s">
        <v>260</v>
      </c>
      <c r="E32" s="257"/>
      <c r="F32" s="240">
        <v>2692.6950000000002</v>
      </c>
      <c r="G32" s="255">
        <f t="shared" si="0"/>
        <v>0</v>
      </c>
    </row>
    <row r="33" spans="1:7" ht="15.75" thickBot="1" x14ac:dyDescent="0.3">
      <c r="A33" s="249" t="s">
        <v>220</v>
      </c>
      <c r="B33" s="235" t="s">
        <v>261</v>
      </c>
      <c r="C33" s="235" t="s">
        <v>206</v>
      </c>
      <c r="D33" s="236" t="s">
        <v>262</v>
      </c>
      <c r="E33" s="256"/>
      <c r="F33" s="237">
        <v>1070.67</v>
      </c>
      <c r="G33" s="255">
        <f t="shared" si="0"/>
        <v>0</v>
      </c>
    </row>
    <row r="34" spans="1:7" ht="15.75" thickBot="1" x14ac:dyDescent="0.3">
      <c r="A34" s="250" t="s">
        <v>220</v>
      </c>
      <c r="B34" s="238" t="s">
        <v>263</v>
      </c>
      <c r="C34" s="238" t="s">
        <v>206</v>
      </c>
      <c r="D34" s="239" t="s">
        <v>264</v>
      </c>
      <c r="E34" s="257"/>
      <c r="F34" s="240">
        <v>2127.9899999999998</v>
      </c>
      <c r="G34" s="255">
        <f t="shared" si="0"/>
        <v>0</v>
      </c>
    </row>
    <row r="35" spans="1:7" ht="30.75" thickBot="1" x14ac:dyDescent="0.3">
      <c r="A35" s="249" t="s">
        <v>220</v>
      </c>
      <c r="B35" s="235" t="s">
        <v>265</v>
      </c>
      <c r="C35" s="235" t="s">
        <v>206</v>
      </c>
      <c r="D35" s="236" t="s">
        <v>266</v>
      </c>
      <c r="E35" s="256"/>
      <c r="F35" s="237">
        <v>1491.1950000000002</v>
      </c>
      <c r="G35" s="255">
        <f t="shared" si="0"/>
        <v>0</v>
      </c>
    </row>
    <row r="36" spans="1:7" ht="30.75" thickBot="1" x14ac:dyDescent="0.3">
      <c r="A36" s="250" t="s">
        <v>220</v>
      </c>
      <c r="B36" s="238" t="s">
        <v>267</v>
      </c>
      <c r="C36" s="238" t="s">
        <v>206</v>
      </c>
      <c r="D36" s="239" t="s">
        <v>268</v>
      </c>
      <c r="E36" s="257"/>
      <c r="F36" s="240">
        <v>2967.7049999999999</v>
      </c>
      <c r="G36" s="255">
        <f t="shared" si="0"/>
        <v>0</v>
      </c>
    </row>
    <row r="37" spans="1:7" ht="15.75" thickBot="1" x14ac:dyDescent="0.3">
      <c r="A37" s="249" t="s">
        <v>269</v>
      </c>
      <c r="B37" s="235" t="s">
        <v>270</v>
      </c>
      <c r="C37" s="235" t="s">
        <v>206</v>
      </c>
      <c r="D37" s="236" t="s">
        <v>271</v>
      </c>
      <c r="E37" s="256"/>
      <c r="F37" s="237">
        <v>232.29000000000002</v>
      </c>
      <c r="G37" s="255">
        <f t="shared" si="0"/>
        <v>0</v>
      </c>
    </row>
    <row r="38" spans="1:7" ht="15.75" thickBot="1" x14ac:dyDescent="0.3">
      <c r="A38" s="250" t="s">
        <v>272</v>
      </c>
      <c r="B38" s="238" t="s">
        <v>273</v>
      </c>
      <c r="C38" s="238" t="s">
        <v>206</v>
      </c>
      <c r="D38" s="239" t="s">
        <v>274</v>
      </c>
      <c r="E38" s="257"/>
      <c r="F38" s="240">
        <v>206.92500000000001</v>
      </c>
      <c r="G38" s="255">
        <f t="shared" si="0"/>
        <v>0</v>
      </c>
    </row>
    <row r="39" spans="1:7" ht="15.75" thickBot="1" x14ac:dyDescent="0.3">
      <c r="A39" s="249" t="s">
        <v>272</v>
      </c>
      <c r="B39" s="235" t="s">
        <v>275</v>
      </c>
      <c r="C39" s="235" t="s">
        <v>206</v>
      </c>
      <c r="D39" s="236" t="s">
        <v>276</v>
      </c>
      <c r="E39" s="256"/>
      <c r="F39" s="237">
        <v>866.41499999999996</v>
      </c>
      <c r="G39" s="255">
        <f t="shared" si="0"/>
        <v>0</v>
      </c>
    </row>
    <row r="40" spans="1:7" ht="15.75" thickBot="1" x14ac:dyDescent="0.3">
      <c r="A40" s="250" t="s">
        <v>272</v>
      </c>
      <c r="B40" s="238" t="s">
        <v>277</v>
      </c>
      <c r="C40" s="238" t="s">
        <v>206</v>
      </c>
      <c r="D40" s="239" t="s">
        <v>278</v>
      </c>
      <c r="E40" s="257"/>
      <c r="F40" s="240">
        <v>348.435</v>
      </c>
      <c r="G40" s="255">
        <f t="shared" si="0"/>
        <v>0</v>
      </c>
    </row>
    <row r="41" spans="1:7" ht="15.75" thickBot="1" x14ac:dyDescent="0.3">
      <c r="A41" s="251" t="s">
        <v>220</v>
      </c>
      <c r="B41" s="252" t="s">
        <v>279</v>
      </c>
      <c r="C41" s="252" t="s">
        <v>206</v>
      </c>
      <c r="D41" s="253" t="s">
        <v>280</v>
      </c>
      <c r="E41" s="258"/>
      <c r="F41" s="254">
        <v>1100.04</v>
      </c>
      <c r="G41" s="255">
        <f t="shared" si="0"/>
        <v>0</v>
      </c>
    </row>
    <row r="42" spans="1:7" s="241" customFormat="1" ht="15.75" thickBot="1" x14ac:dyDescent="0.3">
      <c r="F42" s="246" t="s">
        <v>282</v>
      </c>
      <c r="G42" s="243">
        <f>SUM(G5:G41)</f>
        <v>0</v>
      </c>
    </row>
    <row r="43" spans="1:7" x14ac:dyDescent="0.25">
      <c r="A43" s="280" t="s">
        <v>281</v>
      </c>
      <c r="B43" s="280"/>
      <c r="C43" s="280"/>
      <c r="D43" s="280"/>
      <c r="E43" s="280"/>
      <c r="F43" s="280"/>
      <c r="G43" s="245"/>
    </row>
  </sheetData>
  <sheetProtection algorithmName="SHA-512" hashValue="Yc3aM8zzKQb92fuEKi54mMYGW9BjpsZjKIuwJOHw7Or+93mYCH5QO6n8Xr+46uf+U6u7UrUP1+AA9h4Ql4Di5w==" saltValue="lcUpGjYroAX1tTFugZZ8lQ==" spinCount="100000" sheet="1" objects="1" scenarios="1"/>
  <mergeCells count="2">
    <mergeCell ref="A2:F2"/>
    <mergeCell ref="A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Octa-Processore</vt:lpstr>
      <vt:lpstr>Opzioni Libere</vt:lpstr>
      <vt:lpstr>'Octa-Processore'!Area_stampa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RonciF@italware.it</dc:creator>
  <cp:lastModifiedBy>Frank-W</cp:lastModifiedBy>
  <cp:lastPrinted>2017-10-24T08:51:16Z</cp:lastPrinted>
  <dcterms:created xsi:type="dcterms:W3CDTF">2013-03-20T10:41:31Z</dcterms:created>
  <dcterms:modified xsi:type="dcterms:W3CDTF">2021-11-17T13:27:07Z</dcterms:modified>
</cp:coreProperties>
</file>