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 codeName="Questa_cartella_di_lavoro" defaultThemeVersion="124226"/>
  <mc:AlternateContent xmlns:mc="http://schemas.openxmlformats.org/markup-compatibility/2006">
    <mc:Choice Requires="x15">
      <x15ac:absPath xmlns:x15ac="http://schemas.microsoft.com/office/spreadsheetml/2010/11/ac" url="https://itdsolutionsms-my.sharepoint.com/personal/roncif_italware_it/Documents/"/>
    </mc:Choice>
  </mc:AlternateContent>
  <xr:revisionPtr revIDLastSave="0" documentId="8_{EEE473D7-B9A5-41EB-B866-F488DB57B15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ack Bi-Processore Base" sheetId="1" r:id="rId1"/>
    <sheet name="Opzioni Libere" sheetId="2" r:id="rId2"/>
  </sheets>
  <definedNames>
    <definedName name="_xlnm.Print_Area" localSheetId="0">'Rack Bi-Processore Base'!$A$13:$BJ$90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63" i="1" l="1"/>
  <c r="I83" i="1"/>
  <c r="G91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2" i="2"/>
  <c r="G93" i="2"/>
  <c r="G94" i="2"/>
  <c r="G95" i="2"/>
  <c r="G96" i="2"/>
  <c r="G5" i="2"/>
  <c r="G97" i="2" l="1"/>
  <c r="I85" i="1" s="1"/>
  <c r="H73" i="1" l="1"/>
  <c r="H75" i="1" l="1"/>
  <c r="E73" i="1" s="1"/>
  <c r="H74" i="1"/>
  <c r="E74" i="1" l="1"/>
  <c r="E75" i="1"/>
  <c r="I74" i="1"/>
  <c r="I75" i="1"/>
  <c r="BK46" i="1"/>
  <c r="BK45" i="1"/>
  <c r="BK44" i="1"/>
  <c r="BK40" i="1"/>
  <c r="BK39" i="1"/>
  <c r="BK38" i="1"/>
  <c r="AK38" i="1"/>
  <c r="X38" i="1"/>
  <c r="AG31" i="1"/>
  <c r="T31" i="1"/>
  <c r="H81" i="1" l="1"/>
  <c r="I81" i="1" s="1"/>
  <c r="H80" i="1"/>
  <c r="I80" i="1" s="1"/>
  <c r="H79" i="1"/>
  <c r="I79" i="1" s="1"/>
  <c r="H78" i="1"/>
  <c r="I78" i="1" s="1"/>
  <c r="H70" i="1"/>
  <c r="I70" i="1" s="1"/>
  <c r="H69" i="1"/>
  <c r="I69" i="1" s="1"/>
  <c r="H68" i="1"/>
  <c r="I68" i="1" s="1"/>
  <c r="H67" i="1"/>
  <c r="I67" i="1" s="1"/>
  <c r="H66" i="1"/>
  <c r="I66" i="1" s="1"/>
  <c r="I63" i="1"/>
  <c r="H62" i="1"/>
  <c r="I62" i="1" s="1"/>
  <c r="H61" i="1"/>
  <c r="I61" i="1" s="1"/>
  <c r="H60" i="1"/>
  <c r="I60" i="1" s="1"/>
  <c r="H59" i="1"/>
  <c r="H56" i="1"/>
  <c r="I56" i="1" s="1"/>
  <c r="H55" i="1"/>
  <c r="I55" i="1" s="1"/>
  <c r="H54" i="1"/>
  <c r="I54" i="1" s="1"/>
  <c r="H53" i="1"/>
  <c r="H52" i="1"/>
  <c r="I52" i="1" s="1"/>
  <c r="I59" i="1" l="1"/>
  <c r="E58" i="1"/>
  <c r="E51" i="1"/>
  <c r="I53" i="1"/>
  <c r="AL20" i="1" l="1"/>
  <c r="BK47" i="1" l="1"/>
  <c r="H49" i="1"/>
  <c r="AL21" i="1" s="1"/>
  <c r="R22" i="1" s="1"/>
  <c r="I49" i="1" l="1"/>
  <c r="H46" i="1"/>
  <c r="AL19" i="1" s="1"/>
  <c r="AJ35" i="1" l="1"/>
  <c r="AI35" i="1"/>
  <c r="AH35" i="1"/>
  <c r="AG35" i="1"/>
  <c r="W35" i="1"/>
  <c r="U35" i="1"/>
  <c r="T35" i="1"/>
  <c r="AK37" i="1" l="1"/>
  <c r="I32" i="1"/>
  <c r="P32" i="1"/>
  <c r="M35" i="1"/>
  <c r="Z35" i="1"/>
  <c r="N35" i="1"/>
  <c r="AE35" i="1"/>
  <c r="O35" i="1"/>
  <c r="P35" i="1"/>
  <c r="Q35" i="1"/>
  <c r="R35" i="1"/>
  <c r="S35" i="1"/>
  <c r="AA35" i="1"/>
  <c r="AB35" i="1"/>
  <c r="AC35" i="1"/>
  <c r="AD35" i="1"/>
  <c r="AF35" i="1"/>
  <c r="AC34" i="1" l="1"/>
  <c r="Y35" i="1" s="1"/>
  <c r="E48" i="1"/>
  <c r="I46" i="1"/>
  <c r="R20" i="1"/>
  <c r="R21" i="1" s="1"/>
  <c r="AC31" i="1"/>
  <c r="AC32" i="1"/>
  <c r="BK37" i="1"/>
  <c r="AC33" i="1"/>
  <c r="P31" i="1"/>
  <c r="AM20" i="1" l="1"/>
  <c r="L35" i="1" l="1"/>
  <c r="AL22" i="1"/>
  <c r="AM22" i="1" s="1"/>
  <c r="V35" i="1"/>
  <c r="X37" i="1" l="1"/>
  <c r="P34" i="1" l="1"/>
  <c r="P33" i="1"/>
  <c r="I73" i="1" l="1"/>
  <c r="I82" i="1" s="1"/>
  <c r="I84" i="1" s="1"/>
  <c r="J85" i="1" s="1"/>
  <c r="I86" i="1" l="1"/>
  <c r="I87" i="1" s="1"/>
</calcChain>
</file>

<file path=xl/sharedStrings.xml><?xml version="1.0" encoding="utf-8"?>
<sst xmlns="http://schemas.openxmlformats.org/spreadsheetml/2006/main" count="611" uniqueCount="361">
  <si>
    <t>Q.tà</t>
  </si>
  <si>
    <t>SCHEDE DI RETE AGGIUNTIVE</t>
  </si>
  <si>
    <t>OPZIONI EXTRA SERVER</t>
  </si>
  <si>
    <t>SISTEMA OPERATIVO OPZIONALE</t>
  </si>
  <si>
    <t>ESPANSIONE MEMORIA RAM</t>
  </si>
  <si>
    <t>ESTENSIONI DI GARANZIA</t>
  </si>
  <si>
    <t>Estensione di garanzia di 24 mesi (60 mesi totali)</t>
  </si>
  <si>
    <t>Amministrazione:</t>
  </si>
  <si>
    <t>N° Identificativo Ordine</t>
  </si>
  <si>
    <t>Data Ordine</t>
  </si>
  <si>
    <t>TOTALE ORDINE ( IVA esclusa)</t>
  </si>
  <si>
    <t>TOTALE ORDINE ( IVA compresa)</t>
  </si>
  <si>
    <t>CodiceProdotto</t>
  </si>
  <si>
    <t>Prezzo</t>
  </si>
  <si>
    <t>Totale per</t>
  </si>
  <si>
    <t>Quantità</t>
  </si>
  <si>
    <t>Convenzione</t>
  </si>
  <si>
    <t>Scegli</t>
  </si>
  <si>
    <t>Telefono</t>
  </si>
  <si>
    <t>email:</t>
  </si>
  <si>
    <t>SERVER BASE</t>
  </si>
  <si>
    <t>Referente Installazione</t>
  </si>
  <si>
    <t>Referente Consegna</t>
  </si>
  <si>
    <t>DISCHI FISSI AGGIUNTIVI</t>
  </si>
  <si>
    <t>32GB</t>
  </si>
  <si>
    <t>SLOT DI MEMORIA</t>
  </si>
  <si>
    <t>SOCKET 1</t>
  </si>
  <si>
    <t>SOCKET 2</t>
  </si>
  <si>
    <t>Moduli RAM 32Gb Acquistati</t>
  </si>
  <si>
    <t>Moduli RAM 32Gb Posizionati</t>
  </si>
  <si>
    <t>VERIFICHE TECNICHE AUTOMATICHE</t>
  </si>
  <si>
    <t>Indica</t>
  </si>
  <si>
    <t>2) Scegli dove posizionare tutte le CPU aggiuntive acquistate.</t>
  </si>
  <si>
    <t>3) Scegli dove posizionare tutte le RAM aggiutive acquistate.</t>
  </si>
  <si>
    <t>CPU Correttamente selezionate:</t>
  </si>
  <si>
    <t>CPU Acquistate:</t>
  </si>
  <si>
    <t>Descrizione della fornitura:</t>
  </si>
  <si>
    <t>ISTRUZIONI PER L'UTILIZZO DEL CONFIGURATORE</t>
  </si>
  <si>
    <t>SCHEMA TECNICO DELLA CONFIGURAZIONE PRESCELTA</t>
  </si>
  <si>
    <t xml:space="preserve">    Nota: Se si vogliono fare differenti configurazioni bisogna creare diversi files di configurazione.</t>
  </si>
  <si>
    <t>TOTALE COSTO SINGOLO SERVER ( IVA esclusa)</t>
  </si>
  <si>
    <t>Numero SERVER da acquistare</t>
  </si>
  <si>
    <t xml:space="preserve">INDICA IL NUMERO DI SERVER DA ACQUISTARE : </t>
  </si>
  <si>
    <t>(Attenzione al numero di CORE da abbinare alle licenze)</t>
  </si>
  <si>
    <t>ISTRUZIONI PER L'UTILIZZO DELLO SCHEMA TECNICO</t>
  </si>
  <si>
    <t>1) Compilare tutti i campi in GIALLO nella parte "Configuratore".</t>
  </si>
  <si>
    <t>2) E' possibile scegliere il numero dei server da acquistare configurati nel medesimo modo.</t>
  </si>
  <si>
    <r>
      <t xml:space="preserve">3) </t>
    </r>
    <r>
      <rPr>
        <b/>
        <u/>
        <sz val="12"/>
        <color theme="1"/>
        <rFont val="Calibri"/>
        <family val="2"/>
        <scheme val="minor"/>
      </rPr>
      <t>Scegli</t>
    </r>
    <r>
      <rPr>
        <sz val="12"/>
        <color theme="1"/>
        <rFont val="Calibri"/>
        <family val="2"/>
        <scheme val="minor"/>
      </rPr>
      <t xml:space="preserve"> dal menu a tendita, o </t>
    </r>
    <r>
      <rPr>
        <b/>
        <u/>
        <sz val="12"/>
        <color theme="1"/>
        <rFont val="Calibri"/>
        <family val="2"/>
        <scheme val="minor"/>
      </rPr>
      <t>indica</t>
    </r>
    <r>
      <rPr>
        <sz val="12"/>
        <color theme="1"/>
        <rFont val="Calibri"/>
        <family val="2"/>
        <scheme val="minor"/>
      </rPr>
      <t xml:space="preserve"> la quantità sulle varie opzioni (caselle in GIALLO).</t>
    </r>
  </si>
  <si>
    <r>
      <t xml:space="preserve">1) Attiva ( </t>
    </r>
    <r>
      <rPr>
        <sz val="12"/>
        <color theme="1"/>
        <rFont val="Wingdings 2"/>
        <family val="1"/>
        <charset val="2"/>
      </rPr>
      <t>R</t>
    </r>
    <r>
      <rPr>
        <sz val="12"/>
        <color theme="1"/>
        <rFont val="Calibri"/>
        <family val="2"/>
        <scheme val="minor"/>
      </rPr>
      <t xml:space="preserve"> ) o disattiva ( </t>
    </r>
    <r>
      <rPr>
        <sz val="12"/>
        <color theme="1"/>
        <rFont val="Wingdings 2"/>
        <family val="1"/>
        <charset val="2"/>
      </rPr>
      <t>£</t>
    </r>
    <r>
      <rPr>
        <sz val="12"/>
        <color theme="1"/>
        <rFont val="Calibri"/>
        <family val="2"/>
        <scheme val="minor"/>
      </rPr>
      <t xml:space="preserve"> ) le opzioni con il mouse.</t>
    </r>
  </si>
  <si>
    <t>IVA (22%)</t>
  </si>
  <si>
    <t>NOTE TECNICHE PER UNA CORRETTA CONFIGURAZIONE:</t>
  </si>
  <si>
    <t>ESPANSIONE CPU (unico KIT con n°4 CPU aggiuntive)</t>
  </si>
  <si>
    <t>RIASSUNTO CONFIGURAZIONE</t>
  </si>
  <si>
    <t>n° CPU FISICHE</t>
  </si>
  <si>
    <t>n° CORE</t>
  </si>
  <si>
    <t>* Il numero di HDD/SSD installabili mostrato e' ottenibile solo con le opzioni "free"</t>
  </si>
  <si>
    <t>Vista anteriore del server *</t>
  </si>
  <si>
    <t>Vista posteriore del server *</t>
  </si>
  <si>
    <t>* La totalita' dei PCIe slots mostrati e' ottenibile solo con 8 CPU e tramite le opzioni "free"</t>
  </si>
  <si>
    <t>2) Non puoi mettere RAM dove non c'e' CPU</t>
  </si>
  <si>
    <t>36 mesi di garanzia on-site</t>
  </si>
  <si>
    <t>Cod. art. convenzione</t>
  </si>
  <si>
    <t>OS-LV</t>
  </si>
  <si>
    <t xml:space="preserve">Distribuzione del sistema operativo di tipo Open Source </t>
  </si>
  <si>
    <t>(massimo 8 schede TOTALI aggiuntive)</t>
  </si>
  <si>
    <t xml:space="preserve">Unità KVM ROSE-Electronics Italia, monitor 17", tastiera e touch pad mouse </t>
  </si>
  <si>
    <t>Switch KVM 16 porte ROSE-Electronics Italia, con possibilità di gestione da remoto attraverso Ethernet</t>
  </si>
  <si>
    <t>Rack PowerMe per Server Enterprise Lenovo RACK 42U L600*P1000*2000H</t>
  </si>
  <si>
    <t>Dischi fissi installabili: n° 8  (n° 6 liberi)</t>
  </si>
  <si>
    <t>Controller RAID ThinkSystem 730-8i 2GB Flash PCIe 12Gb Adapter</t>
  </si>
  <si>
    <t>Livelli RAID supportati: 0, 1, 10, 5, 50, 6, 60</t>
  </si>
  <si>
    <t>Modulo da 32GB TruDDR4 2933 MHz</t>
  </si>
  <si>
    <t>(massimo 6 dischi TOTALI aggiuntivi)</t>
  </si>
  <si>
    <t>7ZT7A00482_S3</t>
  </si>
  <si>
    <t>01CV760_S3</t>
  </si>
  <si>
    <t>EST24_S3</t>
  </si>
  <si>
    <t>RPMM6KLRT_S3</t>
  </si>
  <si>
    <t>RIS1701_S3</t>
  </si>
  <si>
    <t>PMSR426010_S3</t>
  </si>
  <si>
    <t>RIS116-IP_S3</t>
  </si>
  <si>
    <t>4XG7A14941_S3</t>
  </si>
  <si>
    <t>4ZC7A08709_S3</t>
  </si>
  <si>
    <t>4XC7A08270_S3</t>
  </si>
  <si>
    <t>Scheda di rete n° 2 porte 10Gb con 2 moduli ottici SFP+, ThinkSystem Marvell QL41232 10/25GbE SFP28 2-Port PCIe Ethernet Adapter</t>
  </si>
  <si>
    <t>Scheda di rete n° 2 porte 25Gb con 2 moduli ottici SFP28, ThinkSystem Marvell QL41232 10/25GbE SFP28 2-Port PCIe Ethernet Adapter</t>
  </si>
  <si>
    <t>4XC7A08228_S3</t>
  </si>
  <si>
    <t>4XC7A08270_25Gb_S3</t>
  </si>
  <si>
    <t>Scheda di rete n° 2 porte 10Gb (CNA) con 2 moduli ottici SFP+,  ThinkSystem QLogic QL41262 10/25GbE SFP28 2-Port PCIe Ethernet Adapter</t>
  </si>
  <si>
    <t>Scheda di rete n° 2 Gigabit RJ45 - ThinkSystem Broadcom 5720 1GbE RJ45 2-Port PCIe Ethernet Adapter</t>
  </si>
  <si>
    <t>Scheda Fiber Channel  n° 2 porte - ThinkSystem QLogic 16Gb Enhanced Gen5 FC Dual-port HBA</t>
  </si>
  <si>
    <t>Windows Server 2019 Standard 2CPU/16Core OEM</t>
  </si>
  <si>
    <t>Windows Server 2019 Standard Licenses Pack 2 Core OEM</t>
  </si>
  <si>
    <t>Windows Server 2019 Cal Device OEM</t>
  </si>
  <si>
    <t>Windows Server 2019 Cal User OEM</t>
  </si>
  <si>
    <t>7S050024WW</t>
  </si>
  <si>
    <t>7S050025WW</t>
  </si>
  <si>
    <t>7S050015WW</t>
  </si>
  <si>
    <t>7S05002LWW</t>
  </si>
  <si>
    <t>CONVENZIONE CONSIP TECNOLOGIE SERVER 3 - LOTTO 3 - SERVER RACKABLE BI-PROCESSORE BASE</t>
  </si>
  <si>
    <t>La configurazione base è formata da 1 CPU, 32 GB di memoria RAM e 2 HDD SAS da 300GB 10k rpm: e' possibile installare fino a 2 CPU, 1TB di memoria RAM e 8 HDD/SSD tramite opzioni "bloccate".</t>
  </si>
  <si>
    <t>Il sistema permette di alloggiare fino a 2 CPU. Con 1 CPU la RAM massima e' 512GB, con 2 CPU e' 1TB se si utilizzano le opzioni standard. Con le opzioni "free" si puo' arrivare a 2TB e oltre (cambiando le CPU)</t>
  </si>
  <si>
    <t>Il server supporta 8 DIMM per CPU installata, quindi 8 DIMM nella configurazione base (1 CPU) e fino a 16 con 2 CPU installate</t>
  </si>
  <si>
    <t>Per ogni CPU installata sono consigliati almeno 32GB di RAM. E' consigliato avere lo stesso quantitativo di DIMM e RAM per CPU.</t>
  </si>
  <si>
    <t xml:space="preserve">Per il popolamento della RAM al fine di ottenere migliori prestazioni, vanno seguite delle best practices: per supporto selezionare il SR590 dal Memory Configuration tool https://dcsc.lenovo.com/#/memory_configuration </t>
  </si>
  <si>
    <t>Il sistema permette di alloggiare fino a 8 dischi da 3.5". E' possible espandere ulteriormente il numero e il tipo di dischi (SAS, SATA, SSD e NVMe) da 3.5" ma anche da 2.5" tramite le opzioni "libere".</t>
  </si>
  <si>
    <t>Il sistema base dispone di 3 slot PCIe 3.0 (slots 1-3) liberi: e' possible espandere ulteriormente il numero di slots utilizzabili fino a 5 (con 2 CPU) tramite le opzioni "libere".</t>
  </si>
  <si>
    <t>SSD/HDD</t>
  </si>
  <si>
    <t>Lenovo ThinkSystem SR590, Dimensioni 2U</t>
  </si>
  <si>
    <t>SR590_S3</t>
  </si>
  <si>
    <t xml:space="preserve">n° 1 Intel® Xeon® Silver 4208 (8C/16T), 11MB L3 Cache, 2.10 GHz </t>
  </si>
  <si>
    <t>Max n° 2 CPU installabili (kit aggiuntivo da 1 CPU)</t>
  </si>
  <si>
    <r>
      <rPr>
        <b/>
        <u/>
        <sz val="10"/>
        <color theme="1"/>
        <rFont val="Calibri"/>
        <family val="2"/>
        <scheme val="minor"/>
      </rPr>
      <t>32GB memoria RAM</t>
    </r>
    <r>
      <rPr>
        <sz val="10"/>
        <color theme="1"/>
        <rFont val="Calibri"/>
        <family val="2"/>
        <scheme val="minor"/>
      </rPr>
      <t xml:space="preserve"> (1 modulo da 32GB)</t>
    </r>
  </si>
  <si>
    <t>RAM installabile: 1TB (con 2 CPU installate)</t>
  </si>
  <si>
    <t>Dischi fissi installati: n° 2  HDD 300GB 10k rpm SAS da 3.5"</t>
  </si>
  <si>
    <t>n° 2  HDD 300GB 10k rpm SAS da 3.5"</t>
  </si>
  <si>
    <t>Porte di rete: n° 2 1Gb RJ45</t>
  </si>
  <si>
    <t>n° 3 Slot PCI Express 3.0 liberi</t>
  </si>
  <si>
    <t xml:space="preserve">KIT CON n° 1 Intel® Xeon® Silver 4208 (8C/16T), 11MB L3 Cache, 2.10 GHz </t>
  </si>
  <si>
    <t>(massimo 15 moduli aggiuntivi)</t>
  </si>
  <si>
    <t>7XB7A00045_S3</t>
  </si>
  <si>
    <t>7XB7A00043_S3</t>
  </si>
  <si>
    <t>7XB7A00042_S3</t>
  </si>
  <si>
    <t>7XB7A00063_S3</t>
  </si>
  <si>
    <t>ThinkSystem 3.5" 8TB 7.2K SAS 12Gb Hot Swap 512e HDD</t>
  </si>
  <si>
    <t>ThinkSystem 3.5" 4TB 7.2K SAS 12Gb Hot Swap 512n HDD</t>
  </si>
  <si>
    <t>ThinkSystem 3.5" 2TB 7.2K SAS 12Gb Hot Swap 512n HDD</t>
  </si>
  <si>
    <t>ThinkSystem 3.5" 1TB 7.2K SAS 12Gb Hot Swap 512n HDD</t>
  </si>
  <si>
    <t>ThinkSystem 3.5" 300GB 10K SAS 12Gb Hot Swap 512n HDD</t>
  </si>
  <si>
    <t>UPS PowerMe Tipo rack con capacità 3000VA</t>
  </si>
  <si>
    <t>Tramite le opzioni "libere" e' possibile arrivare a 14 HDD/SSD da 3.5" oppure 16 HDD/SSD da 2.5": in entrambi i casi fino a 4 drives possono essere NVMe hot-swap</t>
  </si>
  <si>
    <t>Il Server proposto (Lenovo SR590) è un server di fascia "Midrange" con ottime performance e scalabilita' per una moltitudine di applicazioni. Per dettagli https://lenovopress.com/lp1048-thinksystem-sr590-server-xeon-sp-gen2</t>
  </si>
  <si>
    <t>Memoria RAM (GB)</t>
  </si>
  <si>
    <t>1) Ogni CPU deve avere almeno 1 modulo di ram per funzionare.</t>
  </si>
  <si>
    <t>Servizio Hard Disk retention per 36 mesi</t>
  </si>
  <si>
    <t>Servizio Hard Disk retention per 60 mesi</t>
  </si>
  <si>
    <t>HDDRet</t>
  </si>
  <si>
    <t>HDDRet-60</t>
  </si>
  <si>
    <t>Per qualsiasi dubbio sull'utilizzo del configuratore e per ottenere informazioni tecniche aggiuntive potete chiamare il nostro Call Center al numero 800.238.424</t>
  </si>
  <si>
    <t>TS3L3-SRV</t>
  </si>
  <si>
    <t>TS3L3-1P</t>
  </si>
  <si>
    <t>TS3L3-RAM32</t>
  </si>
  <si>
    <t>TS3L3-LAN1</t>
  </si>
  <si>
    <t>TS3L3-LAN10</t>
  </si>
  <si>
    <t>TS3L3-LAN4</t>
  </si>
  <si>
    <t>TS3L3-LAN25</t>
  </si>
  <si>
    <t>TS3L3-FC</t>
  </si>
  <si>
    <t>TS3L3-8TB</t>
  </si>
  <si>
    <t>TS3L3-4TB</t>
  </si>
  <si>
    <t>TS3L3-2TB</t>
  </si>
  <si>
    <t>TS3L3-1TB</t>
  </si>
  <si>
    <t>TS3L3-300GB</t>
  </si>
  <si>
    <t>TS3L3-WinServSTD</t>
  </si>
  <si>
    <t>TS3L3-WinServ1US</t>
  </si>
  <si>
    <t>TS3L3-WinServSTDL</t>
  </si>
  <si>
    <t>TS3L3-WinServ1DEV</t>
  </si>
  <si>
    <t>TS3L3-LIN</t>
  </si>
  <si>
    <t>TS3L3-ESTGAR</t>
  </si>
  <si>
    <t>TS3L3-HDDRet</t>
  </si>
  <si>
    <t>TS3L3-HDDRet-60</t>
  </si>
  <si>
    <t>TS3L3-UPS3000V</t>
  </si>
  <si>
    <t>TS3L3-GUI</t>
  </si>
  <si>
    <t>TS3L3-KVM</t>
  </si>
  <si>
    <t>TS3L3-RACK42</t>
  </si>
  <si>
    <t>ITALWARE S.r.l</t>
  </si>
  <si>
    <r>
      <t xml:space="preserve">CONFIGURATORE CONVENZIONE TECNOLOGIE SERVER 3 - LOTTO 3 </t>
    </r>
    <r>
      <rPr>
        <b/>
        <sz val="10"/>
        <color rgb="FFFF0000"/>
        <rFont val="Calibri"/>
        <family val="2"/>
        <scheme val="minor"/>
      </rPr>
      <t>v.0.1</t>
    </r>
    <r>
      <rPr>
        <b/>
        <sz val="14"/>
        <color rgb="FFFF0000"/>
        <rFont val="Calibri"/>
        <family val="2"/>
        <scheme val="minor"/>
      </rPr>
      <t xml:space="preserve">
SERVER RACKABLE BI-PROCESSORE BASE</t>
    </r>
  </si>
  <si>
    <t>TOTALE COSTO OPZIONI LIBERE (acquistabile per un massimo del 20% del Totale Ordine)</t>
  </si>
  <si>
    <t>Tecnologie Server 3</t>
  </si>
  <si>
    <t>Lotto 3 - Server bi-processore Base - Ulteriori componenti opzionali (20%) - Corrispettivi</t>
  </si>
  <si>
    <t>Denominazione</t>
  </si>
  <si>
    <t>Codice Prodotto</t>
  </si>
  <si>
    <t>C/S*</t>
  </si>
  <si>
    <t>Descrizione</t>
  </si>
  <si>
    <t>Prezzo (IVA ESCLUSA)</t>
  </si>
  <si>
    <t>Processore</t>
  </si>
  <si>
    <t>4XG7A37923</t>
  </si>
  <si>
    <t>C</t>
  </si>
  <si>
    <t>ThinkSystem SR550/SR590/SR650 Intel Xeon Silver 4216 16C 100W 2.1GHz Processor Option Kit w/o FAN (UPGRADE PROCESSORE BASE)</t>
  </si>
  <si>
    <t>C/S</t>
  </si>
  <si>
    <t>ThinkSystem SR550/SR590/SR650 Intel Xeon Silver 4216 16C 100W 2.1GHz Processor Option Kit w/o FAN (PROCESSORE AGGIUNTIVO)</t>
  </si>
  <si>
    <t>4XG7A63272</t>
  </si>
  <si>
    <t>ThinkSystem SR550/SR590/SR650 Intel Xeon Gold 5218R 20C 125W 2.1GHz Processor Option Kit w/o FAN (UPGRADE PROCESSORE BASE)</t>
  </si>
  <si>
    <t>ThinkSystem SR550/SR590/SR650 Intel Xeon Gold 5218R 20C 125W 2.1GHz Processor Option Kit w/o FAN (PROCESSORE AGGIUNTIVO)</t>
  </si>
  <si>
    <t>4XG7A37974</t>
  </si>
  <si>
    <t>ThinkSystem SR590/SR650 Intel Xeon Gold 5220R 24C 150W 2.2GHz Processor Option Kit w/o FAN (UPGRADE PROCESSORE BASE)</t>
  </si>
  <si>
    <t>ThinkSystem SR590/SR650 Intel Xeon Gold 5220R 24C 150W 2.2GHz Processor Option Kit w/o FAN (PROCESSORE AGGIUNTIVO)</t>
  </si>
  <si>
    <t>4XG7A37951</t>
  </si>
  <si>
    <t>ThinkSystem SR550/SR590/SR650 Intel Xeon Gold 5222 4C 105W 3.8GHz Processor Option Kit w/o FAN (UPGRADE PROCESSORE BASE)</t>
  </si>
  <si>
    <t>ThinkSystem SR550/SR590/SR650 Intel Xeon Gold 5222 4C 105W 3.8GHz Processor Option Kit w/o FAN (PROCESSORE AGGIUNTIVO)</t>
  </si>
  <si>
    <t>4XG7A38082</t>
  </si>
  <si>
    <t>ThinkSystem SR590/SR650 Intel Xeon Gold 6226R 16C 150W 2.9GHz Processor Option Kit w/o FAN (UPGRADE PROCESSORE BASE)</t>
  </si>
  <si>
    <t>ThinkSystem SR590/SR650 Intel Xeon Gold 6226R 16C 150W 2.9GHz Processor Option Kit w/o FAN (PROCESSORE AGGIUNTIVO)</t>
  </si>
  <si>
    <t>4XG7A38081</t>
  </si>
  <si>
    <t>ThinkSystem SR590/SR650 Intel Xeon Gold 6230R 26C 150W 2.1GHz Processor Option Kit w/o FAN (UPGRADE PROCESSORE BASE)</t>
  </si>
  <si>
    <t>ThinkSystem SR590/SR650 Intel Xeon Gold 6230R 26C 150W 2.1GHz Processor Option Kit w/o FAN (PROCESSORE AGGIUNTIVO)</t>
  </si>
  <si>
    <t>Memoria</t>
  </si>
  <si>
    <t>4X77A12186</t>
  </si>
  <si>
    <t>ThinkSystem 64GB TruDDR4 Performance+ 2933MHz (2Rx4 1.2V) RDIMM</t>
  </si>
  <si>
    <t>4ZC7A15111</t>
  </si>
  <si>
    <t>ThinkSystem featuring Intel Optane DC 256GB Persistent Memory</t>
  </si>
  <si>
    <t>4ZC7A15112</t>
  </si>
  <si>
    <t>ThinkSystem featuring Intel Optane DC 512GB Persistent Memory</t>
  </si>
  <si>
    <t>Storage</t>
  </si>
  <si>
    <t>7Y37A01093</t>
  </si>
  <si>
    <t>ThinkSystem M.2 with Mirroring Enablement Kit</t>
  </si>
  <si>
    <t>4XB7A17073</t>
  </si>
  <si>
    <t>ThinkSystem M.2 5300 480GB SATA 6Gbps Non-Hot Swap SSD</t>
  </si>
  <si>
    <t>7Y37A01085</t>
  </si>
  <si>
    <t>ThinkSystem RAID 930-16i 4GB Flash PCIe 12Gb Adapter</t>
  </si>
  <si>
    <t>7Y37A01089</t>
  </si>
  <si>
    <t>ThinkSystem 430-16i SAS/SATA HBA</t>
  </si>
  <si>
    <t>4XB7A10230</t>
  </si>
  <si>
    <t>ThinkSystem 2.5" SS530 800GB Performance SAS 12Gb Hot Swap SSD</t>
  </si>
  <si>
    <t>4XB7A10231</t>
  </si>
  <si>
    <t>ThinkSystem 2.5" SS530 1.6TB Performance SAS 12Gb Hot Swap SSD</t>
  </si>
  <si>
    <t>4XB7A17064</t>
  </si>
  <si>
    <t>ThinkSystem 2.5" PM1645a 3.2TB Mainstream SAS 12Gb Hot Swap SSD</t>
  </si>
  <si>
    <t>4XB7A17054</t>
  </si>
  <si>
    <t>ThinkSystem 2.5" PM1643a 3.84TB Entry SAS 12Gb Hot Swap SSD</t>
  </si>
  <si>
    <t>4XB7A17055</t>
  </si>
  <si>
    <t>ThinkSystem 2.5" PM1643a 7.68TB Entry SAS 12Gb Hot Swap SSD</t>
  </si>
  <si>
    <t>4XB7A13637</t>
  </si>
  <si>
    <t>ThinkSystem 2.5" Intel S4610 3.84TB Mainstream SATA 6Gb Hot Swap SSD</t>
  </si>
  <si>
    <t>4XB7A17079</t>
  </si>
  <si>
    <t>ThinkSystem 2.5" 5300 3.84TB Entry SATA 6Gb Hot Swap SSD</t>
  </si>
  <si>
    <t>4XB7A17080</t>
  </si>
  <si>
    <t>ThinkSystem 2.5" 5300 7.68TB Entry SATA 6Gb Hot Swap SSD</t>
  </si>
  <si>
    <t>4XB7A38145</t>
  </si>
  <si>
    <t>ThinkSystem 2.5" 5210 3.84TB Entry SATA 6Gb Hot Swap QLC SSD</t>
  </si>
  <si>
    <t>4XB7A38146</t>
  </si>
  <si>
    <t>ThinkSystem 2.5" 5210 7.68TB Entry SATA 6Gb Hot Swap QLC SSD</t>
  </si>
  <si>
    <t>4XB7A64175</t>
  </si>
  <si>
    <t>ThinkSystem U.3 Kioxia CM6-V 800GB Mainstream NVMe PCIe 4.0 x4 Hot Swap SSD</t>
  </si>
  <si>
    <t>4XB7A17112</t>
  </si>
  <si>
    <t>ThinkSystem U.3 Kioxia CM6-V 1.6TB Mainstream NVMe PCIe 4.0 x4 Hot Swap SSD</t>
  </si>
  <si>
    <t>4XB7A17113</t>
  </si>
  <si>
    <t>ThinkSystem U.3 Kioxia CM6-V 3.2TB Mainstream NVMe PCIe 4.0 x4 Hot Swap SSD</t>
  </si>
  <si>
    <t>4XB7A17114</t>
  </si>
  <si>
    <t>ThinkSystem U.3 Kioxia CM6-V 6.4TB Mainstream NVMe PCIe 4.0 x4 Hot Swap SSD</t>
  </si>
  <si>
    <t>4XB7A17146</t>
  </si>
  <si>
    <t>ThinkSystem U.2 Intel P5500 3.84TB Entry NVMe PCIe 4.0 x4 Hot Swap SSD</t>
  </si>
  <si>
    <t>4XB7A17147</t>
  </si>
  <si>
    <t>ThinkSystem U.2 Intel P5500 7.68TB Entry NVMe PCIe 4.0 x4 Hot Swap SSD</t>
  </si>
  <si>
    <t>Networking</t>
  </si>
  <si>
    <t>7ZT7A00496</t>
  </si>
  <si>
    <t>ThinkSystem Broadcom 57416 10GBASE-T 2-Port PCIe Ethernet Adapter</t>
  </si>
  <si>
    <t>7ZT7A00518</t>
  </si>
  <si>
    <t>ThinkSystem QLogic QLE2742 PCIe 32Gb 2-Port SFP+ Fibre Channel Adapter</t>
  </si>
  <si>
    <t>4ZC7A08710</t>
  </si>
  <si>
    <t>ThinkSystem 64GB TruDDR4 2933MHz (2Rx4 1.2V) RDIMM</t>
  </si>
  <si>
    <t>4XH7A08763</t>
  </si>
  <si>
    <t>ThinkSystem SR590 2.5" SATA/SAS 8-Bay Backplane Kit</t>
  </si>
  <si>
    <t>4XH7A08764</t>
  </si>
  <si>
    <t>ThinkSystem SR590 2.5" AnyBay 8-Bay Backplane Kit</t>
  </si>
  <si>
    <t>4XH7A08771</t>
  </si>
  <si>
    <t>ThinkSystem SR550/SR590/SR650 3.5" SATA/SAS 12-Bay Backplane Upgrade Kit</t>
  </si>
  <si>
    <t>4XH7A08785</t>
  </si>
  <si>
    <t>ThinkSystem SR590/SR650 3.5" AnyBay 12-Bay Backplane Upgrade Kit</t>
  </si>
  <si>
    <t>7XH7A06253</t>
  </si>
  <si>
    <t>ThinkSystem SR590/SR650 Rear HDD/SSD Kit</t>
  </si>
  <si>
    <t>7Y37A01088</t>
  </si>
  <si>
    <t>ThinkSystem 430-8i SAS/SATA HBA</t>
  </si>
  <si>
    <t>7Y37A01081</t>
  </si>
  <si>
    <t>ThinkSystem 1610-4P NVMe Switch Card</t>
  </si>
  <si>
    <t>7XB7A00069</t>
  </si>
  <si>
    <t>ThinkSystem 2.5" 2.4TB 10K SAS 12Gb Hot Swap 512e HDD</t>
  </si>
  <si>
    <t>7XB7A00028</t>
  </si>
  <si>
    <t>ThinkSystem 2.5" 1.8TB 10K SAS 12Gb Hot Swap 512e HDD</t>
  </si>
  <si>
    <t>4XB7A10219</t>
  </si>
  <si>
    <t>ThinkSystem 2.5" SS530 400GB Performance SAS 12Gb Hot Swap SSD</t>
  </si>
  <si>
    <t>4XB7A17062</t>
  </si>
  <si>
    <t>ThinkSystem 2.5" PM1645a 800GB Mainstream SAS 12Gb Hot Swap SSD</t>
  </si>
  <si>
    <t>4XB7A17063</t>
  </si>
  <si>
    <t>ThinkSystem 2.5" PM1645a 1.6TB Mainstream SAS 12Gb Hot Swap SSD</t>
  </si>
  <si>
    <t>4XB7A38175</t>
  </si>
  <si>
    <t>ThinkSystem 2.5" PM1643a 960GB Entry SAS 12Gb Hot Swap SSD</t>
  </si>
  <si>
    <t>4XB7A38176</t>
  </si>
  <si>
    <t>ThinkSystem 2.5" PM1643a 1.92TB Entry SAS 12Gb Hot Swap SSD</t>
  </si>
  <si>
    <t>7XB7A00046</t>
  </si>
  <si>
    <t>ThinkSystem 3.5" 10TB 7.2K SAS 12Gb Hot Swap 512e HDD</t>
  </si>
  <si>
    <t>7XB7A00067</t>
  </si>
  <si>
    <t>ThinkSystem 3.5" 12TB 7.2K SAS 12Gb Hot Swap 512e HDD</t>
  </si>
  <si>
    <t>4XB7A13906</t>
  </si>
  <si>
    <t>ThinkSystem 3.5" 14TB 7.2K SAS 12Gb Hot Swap 512e HDD</t>
  </si>
  <si>
    <t>4XB7A13911</t>
  </si>
  <si>
    <t>ThinkSystem 3.5" 16TB 7.2K SAS 12Gb Hot Swap 512e HDD</t>
  </si>
  <si>
    <t>4XB7A38266</t>
  </si>
  <si>
    <t>ThinkSystem 3.5" 18TB 7.2K SAS 12Gb Hot Swap 512e HDD</t>
  </si>
  <si>
    <t>4XB7A10234</t>
  </si>
  <si>
    <t>ThinkSystem 3.5" SS530 800GB Performance SAS 12Gb Hot Swap SSD</t>
  </si>
  <si>
    <t>4XB7A10235</t>
  </si>
  <si>
    <t>ThinkSystem 3.5" SS530 1.6TB Performance SAS 12Gb Hot Swap SSD</t>
  </si>
  <si>
    <t>4XB7A10236</t>
  </si>
  <si>
    <t>ThinkSystem 3.5" SS530 3.2TB Performance SAS 12Gb Hot Swap SSD</t>
  </si>
  <si>
    <t>4XB7A17066</t>
  </si>
  <si>
    <t>ThinkSystem 3.5" PM1645a 800GB Mainstream SAS 12Gb Hot Swap SSD</t>
  </si>
  <si>
    <t>4XB7A17043</t>
  </si>
  <si>
    <t>ThinkSystem 3.5" PM1645a 1.6TB Mainstream SAS 12Gb Hot Swap SSD</t>
  </si>
  <si>
    <t>4XB7A17058</t>
  </si>
  <si>
    <t>ThinkSystem 3.5" PM1643a 3.84TB Entry SAS 12Gb Hot Swap SSD</t>
  </si>
  <si>
    <t>4XB7A17059</t>
  </si>
  <si>
    <t>ThinkSystem 3.5" PM1643a 7.68TB Entry SAS 12Gb Hot Swap SSD</t>
  </si>
  <si>
    <t>4XB7A13641</t>
  </si>
  <si>
    <t>ThinkSystem 3.5" Intel S4610 960GB Mainstream SATA 6Gb Hot Swap SSD</t>
  </si>
  <si>
    <t>4XB7A13642</t>
  </si>
  <si>
    <t>ThinkSystem 3.5" Intel S4610 1.92TB Mainstream SATA 6Gb Hot Swap SSD</t>
  </si>
  <si>
    <t>4XB7A13643</t>
  </si>
  <si>
    <t>ThinkSystem 3.5" Intel S4610 3.84TB Mainstream SATA 6Gb Hot Swap SSD</t>
  </si>
  <si>
    <t>4XB7A17084</t>
  </si>
  <si>
    <t>ThinkSystem 3.5" 5300 1.92TB Entry SATA 6Gb Hot Swap SSD</t>
  </si>
  <si>
    <t>4XB7A17085</t>
  </si>
  <si>
    <t>ThinkSystem 3.5" 5300 3.84TB Entry SATA 6Gb Hot Swap SSD</t>
  </si>
  <si>
    <t>4XB7A17086</t>
  </si>
  <si>
    <t>ThinkSystem 3.5" 5300 7.68TB Entry SATA 6Gb Hot Swap SSD</t>
  </si>
  <si>
    <t>Expansion</t>
  </si>
  <si>
    <t>4XH7A08780</t>
  </si>
  <si>
    <t>ThinkSystem SR590 (x16/x8)/(x16/x16) PCIe FH Riser 2 Kit</t>
  </si>
  <si>
    <t>4XH7A08791</t>
  </si>
  <si>
    <t>ThinkSystem SR650/SR550/SR590 Micron5100 480G M.2 Airduct Upgrade Kit</t>
  </si>
  <si>
    <t>7Y75CTO1WW</t>
  </si>
  <si>
    <t>Lenovo ThinkSystem DE4000H Hybrid Flash Array SFF</t>
  </si>
  <si>
    <t>7Y77CTO1WW</t>
  </si>
  <si>
    <t>Lenovo ThinkSystem DE4000H Hybrid Flash Array 4U60</t>
  </si>
  <si>
    <t>4XB7A14105</t>
  </si>
  <si>
    <t>Lenovo ThinkSystem DE Series 800GB 3DWD 2.5" SSD 2U24</t>
  </si>
  <si>
    <t>4XB7A14106</t>
  </si>
  <si>
    <t>Lenovo ThinkSystem DE Series 1.6TB 3DWD 2.5" SSD 2U24</t>
  </si>
  <si>
    <t>4XB7A14108</t>
  </si>
  <si>
    <t>Lenovo ThinkSystem DE Series 3.2TB 3DWD 2.5" SSD 2U24</t>
  </si>
  <si>
    <t>4XB7A14173</t>
  </si>
  <si>
    <t>Lenovo DE Series 3.84TB 1DWD 2.5" SSD 2U24</t>
  </si>
  <si>
    <t>4XB7A14176</t>
  </si>
  <si>
    <t>Lenovo DE Series 7.68TB 1DWD 2.5" SSD 2U24</t>
  </si>
  <si>
    <t>4XB7A14125</t>
  </si>
  <si>
    <t>Lenovo ThinkSystem DE Series 8TB 7.2K 3.5" HDD 4U60</t>
  </si>
  <si>
    <t>4XB7A14126</t>
  </si>
  <si>
    <t>Lenovo ThinkSystem DE Series 10TB 7.2K 3.5" HDD 4U60</t>
  </si>
  <si>
    <t>4XB7A14128</t>
  </si>
  <si>
    <t>Lenovo ThinkSystem DE Series 12TB 7.2K 3.5" HDD 4U60</t>
  </si>
  <si>
    <t>4XB7A64876</t>
  </si>
  <si>
    <t>Lenovo ThinkSystem DE Series 16TB 7.2K 3.5" HDD 4U60</t>
  </si>
  <si>
    <t>4XB7A14124</t>
  </si>
  <si>
    <t>Lenovo ThinkSystem DE Series 4TB 7.2K 3.5" HDD 4U60</t>
  </si>
  <si>
    <t>4XB7A14127</t>
  </si>
  <si>
    <t>Lenovo ThinkSystem DE Series 10TB 7.2K 3.5" HDD SED FIPS 140-2 4U60</t>
  </si>
  <si>
    <t>4XB7A14115</t>
  </si>
  <si>
    <t>Lenovo ThinkSystem DE Series 800GB 3DWD 2.5" SSD 4U60</t>
  </si>
  <si>
    <t>4XB7A14116</t>
  </si>
  <si>
    <t>Lenovo ThinkSystem DE Series 1.6TB 3DWD 2.5" SSD 4U60</t>
  </si>
  <si>
    <t>4XB7A14117</t>
  </si>
  <si>
    <t>Lenovo ThinkSystem DE Series 1.6TB 3DWD 2.5" SSD SED FIPS 140-2 4U60</t>
  </si>
  <si>
    <t>4XB7A14107</t>
  </si>
  <si>
    <t>Lenovo ThinkSystem DE Series 1.6TB 3DWD 2.5" SSD SED FIPS 140-2 2U24</t>
  </si>
  <si>
    <t>4M17A13527</t>
  </si>
  <si>
    <t>Lenovo 10Gb iSCSI/16Gb FC Universal SFP+ Module</t>
  </si>
  <si>
    <t>4XF7A14917</t>
  </si>
  <si>
    <t>1G RJ45 iSCSI SFP+ Module 1 pack</t>
  </si>
  <si>
    <t>4Z57A10848</t>
  </si>
  <si>
    <t>Lenovo 5m LC-LC OM4 MMF Cable</t>
  </si>
  <si>
    <r>
      <rPr>
        <b/>
        <i/>
        <sz val="11"/>
        <color theme="1"/>
        <rFont val="Calibri"/>
        <family val="2"/>
        <scheme val="minor"/>
      </rPr>
      <t>(*)</t>
    </r>
    <r>
      <rPr>
        <i/>
        <sz val="11"/>
        <color theme="1"/>
        <rFont val="Calibri"/>
        <family val="2"/>
        <scheme val="minor"/>
      </rPr>
      <t xml:space="preserve"> C = acquistabile solo contestualmente all'apparecchiatura di base; S = acquistabile sia contestualmente che successivamente all'apparecchiatura di base</t>
    </r>
  </si>
  <si>
    <t>Totale Opzioni Libere (IVA Esclusa)</t>
  </si>
  <si>
    <t>Note: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</si>
</sst>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164" formatCode="&quot;€&quot;\ #,##0.00"/>
    <numFmt numFmtId="165" formatCode="#,##0.00\ &quot;€&quot;"/>
    <numFmt numFmtId="166" formatCode="0;\-0;&quot;&quot;;"/>
    <numFmt numFmtId="167" formatCode="_-[$€-410]\ * #,##0.00_-;\-[$€-410]\ * #,##0.00_-;_-[$€-410]\ * &quot;-&quot;??_-;_-@_-"/>
  </numFmts>
  <fonts count="5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00B05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sz val="10"/>
      <color rgb="FF0070C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2"/>
      <color rgb="FF00B050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sz val="10"/>
      <color rgb="FF0070C0"/>
      <name val="Calibri"/>
      <family val="2"/>
      <scheme val="minor"/>
    </font>
    <font>
      <b/>
      <sz val="10"/>
      <name val="Calibri"/>
      <family val="2"/>
      <scheme val="minor"/>
    </font>
    <font>
      <sz val="12"/>
      <color theme="1"/>
      <name val="Wingdings 2"/>
      <family val="1"/>
      <charset val="2"/>
    </font>
    <font>
      <b/>
      <sz val="12"/>
      <color rgb="FF0070C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rgb="FF0070C0"/>
      <name val="Calibri"/>
      <family val="2"/>
      <scheme val="minor"/>
    </font>
    <font>
      <sz val="11"/>
      <color rgb="FF1F497D"/>
      <name val="Calibri"/>
      <family val="2"/>
      <scheme val="minor"/>
    </font>
    <font>
      <b/>
      <i/>
      <sz val="11"/>
      <color rgb="FF00B0F0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6"/>
      <color rgb="FF0070C0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rgb="FF534D49"/>
      <name val="Calibri"/>
      <family val="2"/>
      <scheme val="minor"/>
    </font>
    <font>
      <b/>
      <sz val="14"/>
      <color rgb="FF821B4C"/>
      <name val="Calibri"/>
      <family val="2"/>
      <scheme val="minor"/>
    </font>
    <font>
      <b/>
      <sz val="14"/>
      <color rgb="FF534D49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rgb="FF534D49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821B4C"/>
        <bgColor indexed="64"/>
      </patternFill>
    </fill>
    <fill>
      <patternFill patternType="solid">
        <fgColor rgb="FFF2F2F2"/>
        <bgColor indexed="64"/>
      </patternFill>
    </fill>
  </fills>
  <borders count="4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D9D9D9"/>
      </right>
      <top/>
      <bottom style="medium">
        <color rgb="FFD9D9D9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D9D9D9"/>
      </right>
      <top style="medium">
        <color indexed="64"/>
      </top>
      <bottom style="medium">
        <color rgb="FFD9D9D9"/>
      </bottom>
      <diagonal/>
    </border>
    <border>
      <left/>
      <right style="medium">
        <color rgb="FFD9D9D9"/>
      </right>
      <top style="medium">
        <color indexed="64"/>
      </top>
      <bottom style="medium">
        <color rgb="FFD9D9D9"/>
      </bottom>
      <diagonal/>
    </border>
    <border>
      <left/>
      <right style="medium">
        <color indexed="64"/>
      </right>
      <top style="medium">
        <color indexed="64"/>
      </top>
      <bottom style="medium">
        <color rgb="FFD9D9D9"/>
      </bottom>
      <diagonal/>
    </border>
    <border>
      <left style="medium">
        <color indexed="64"/>
      </left>
      <right style="medium">
        <color rgb="FFD9D9D9"/>
      </right>
      <top/>
      <bottom style="medium">
        <color rgb="FFD9D9D9"/>
      </bottom>
      <diagonal/>
    </border>
    <border>
      <left/>
      <right style="medium">
        <color indexed="64"/>
      </right>
      <top/>
      <bottom style="medium">
        <color rgb="FFD9D9D9"/>
      </bottom>
      <diagonal/>
    </border>
    <border>
      <left style="medium">
        <color indexed="64"/>
      </left>
      <right style="medium">
        <color rgb="FFD9D9D9"/>
      </right>
      <top/>
      <bottom style="medium">
        <color indexed="64"/>
      </bottom>
      <diagonal/>
    </border>
    <border>
      <left/>
      <right style="medium">
        <color rgb="FFD9D9D9"/>
      </right>
      <top/>
      <bottom style="medium">
        <color indexed="64"/>
      </bottom>
      <diagonal/>
    </border>
  </borders>
  <cellStyleXfs count="45">
    <xf numFmtId="0" fontId="0" fillId="0" borderId="0"/>
    <xf numFmtId="0" fontId="36" fillId="0" borderId="0" applyNumberFormat="0" applyFill="0" applyBorder="0" applyAlignment="0" applyProtection="0"/>
    <xf numFmtId="0" fontId="37" fillId="0" borderId="26" applyNumberFormat="0" applyFill="0" applyAlignment="0" applyProtection="0"/>
    <xf numFmtId="0" fontId="38" fillId="0" borderId="27" applyNumberFormat="0" applyFill="0" applyAlignment="0" applyProtection="0"/>
    <xf numFmtId="0" fontId="39" fillId="0" borderId="28" applyNumberFormat="0" applyFill="0" applyAlignment="0" applyProtection="0"/>
    <xf numFmtId="0" fontId="39" fillId="0" borderId="0" applyNumberFormat="0" applyFill="0" applyBorder="0" applyAlignment="0" applyProtection="0"/>
    <xf numFmtId="0" fontId="40" fillId="9" borderId="0" applyNumberFormat="0" applyBorder="0" applyAlignment="0" applyProtection="0"/>
    <xf numFmtId="0" fontId="41" fillId="10" borderId="0" applyNumberFormat="0" applyBorder="0" applyAlignment="0" applyProtection="0"/>
    <xf numFmtId="0" fontId="43" fillId="12" borderId="29" applyNumberFormat="0" applyAlignment="0" applyProtection="0"/>
    <xf numFmtId="0" fontId="44" fillId="13" borderId="30" applyNumberFormat="0" applyAlignment="0" applyProtection="0"/>
    <xf numFmtId="0" fontId="45" fillId="13" borderId="29" applyNumberFormat="0" applyAlignment="0" applyProtection="0"/>
    <xf numFmtId="0" fontId="46" fillId="0" borderId="31" applyNumberFormat="0" applyFill="0" applyAlignment="0" applyProtection="0"/>
    <xf numFmtId="0" fontId="28" fillId="14" borderId="32" applyNumberFormat="0" applyAlignment="0" applyProtection="0"/>
    <xf numFmtId="0" fontId="14" fillId="0" borderId="0" applyNumberFormat="0" applyFill="0" applyBorder="0" applyAlignment="0" applyProtection="0"/>
    <xf numFmtId="0" fontId="35" fillId="15" borderId="33" applyNumberFormat="0" applyFont="0" applyAlignment="0" applyProtection="0"/>
    <xf numFmtId="0" fontId="47" fillId="0" borderId="0" applyNumberFormat="0" applyFill="0" applyBorder="0" applyAlignment="0" applyProtection="0"/>
    <xf numFmtId="0" fontId="1" fillId="0" borderId="34" applyNumberFormat="0" applyFill="0" applyAlignment="0" applyProtection="0"/>
    <xf numFmtId="0" fontId="26" fillId="16" borderId="0" applyNumberFormat="0" applyBorder="0" applyAlignment="0" applyProtection="0"/>
    <xf numFmtId="0" fontId="35" fillId="17" borderId="0" applyNumberFormat="0" applyBorder="0" applyAlignment="0" applyProtection="0"/>
    <xf numFmtId="0" fontId="35" fillId="18" borderId="0" applyNumberFormat="0" applyBorder="0" applyAlignment="0" applyProtection="0"/>
    <xf numFmtId="0" fontId="26" fillId="20" borderId="0" applyNumberFormat="0" applyBorder="0" applyAlignment="0" applyProtection="0"/>
    <xf numFmtId="0" fontId="35" fillId="21" borderId="0" applyNumberFormat="0" applyBorder="0" applyAlignment="0" applyProtection="0"/>
    <xf numFmtId="0" fontId="35" fillId="22" borderId="0" applyNumberFormat="0" applyBorder="0" applyAlignment="0" applyProtection="0"/>
    <xf numFmtId="0" fontId="26" fillId="24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26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26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26" fillId="36" borderId="0" applyNumberFormat="0" applyBorder="0" applyAlignment="0" applyProtection="0"/>
    <xf numFmtId="0" fontId="35" fillId="37" borderId="0" applyNumberFormat="0" applyBorder="0" applyAlignment="0" applyProtection="0"/>
    <xf numFmtId="0" fontId="35" fillId="38" borderId="0" applyNumberFormat="0" applyBorder="0" applyAlignment="0" applyProtection="0"/>
    <xf numFmtId="44" fontId="35" fillId="0" borderId="0" applyFont="0" applyFill="0" applyBorder="0" applyAlignment="0" applyProtection="0"/>
    <xf numFmtId="0" fontId="42" fillId="11" borderId="0" applyNumberFormat="0" applyBorder="0" applyAlignment="0" applyProtection="0"/>
    <xf numFmtId="0" fontId="35" fillId="19" borderId="0" applyNumberFormat="0" applyBorder="0" applyAlignment="0" applyProtection="0"/>
    <xf numFmtId="0" fontId="35" fillId="23" borderId="0" applyNumberFormat="0" applyBorder="0" applyAlignment="0" applyProtection="0"/>
    <xf numFmtId="0" fontId="35" fillId="27" borderId="0" applyNumberFormat="0" applyBorder="0" applyAlignment="0" applyProtection="0"/>
    <xf numFmtId="0" fontId="35" fillId="31" borderId="0" applyNumberFormat="0" applyBorder="0" applyAlignment="0" applyProtection="0"/>
    <xf numFmtId="0" fontId="35" fillId="35" borderId="0" applyNumberFormat="0" applyBorder="0" applyAlignment="0" applyProtection="0"/>
    <xf numFmtId="0" fontId="35" fillId="39" borderId="0" applyNumberFormat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 applyNumberFormat="0" applyFont="0" applyFill="0" applyBorder="0" applyAlignment="0" applyProtection="0"/>
  </cellStyleXfs>
  <cellXfs count="271">
    <xf numFmtId="0" fontId="0" fillId="0" borderId="0" xfId="0"/>
    <xf numFmtId="0" fontId="51" fillId="0" borderId="0" xfId="0" applyFont="1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vertical="center"/>
      <protection locked="0"/>
    </xf>
    <xf numFmtId="0" fontId="49" fillId="40" borderId="39" xfId="0" applyFont="1" applyFill="1" applyBorder="1" applyAlignment="1" applyProtection="1">
      <alignment horizontal="center" vertical="center" wrapText="1"/>
      <protection locked="0"/>
    </xf>
    <xf numFmtId="0" fontId="50" fillId="0" borderId="36" xfId="0" applyFont="1" applyBorder="1" applyAlignment="1" applyProtection="1">
      <alignment horizontal="left" vertical="center" wrapText="1"/>
      <protection locked="0"/>
    </xf>
    <xf numFmtId="0" fontId="50" fillId="41" borderId="36" xfId="0" applyFont="1" applyFill="1" applyBorder="1" applyAlignment="1" applyProtection="1">
      <alignment horizontal="left" vertical="center" wrapText="1"/>
      <protection locked="0"/>
    </xf>
    <xf numFmtId="0" fontId="50" fillId="41" borderId="44" xfId="0" applyFont="1" applyFill="1" applyBorder="1" applyAlignment="1" applyProtection="1">
      <alignment horizontal="left" vertical="center" wrapText="1"/>
      <protection locked="0"/>
    </xf>
    <xf numFmtId="0" fontId="0" fillId="0" borderId="35" xfId="0" applyBorder="1" applyProtection="1">
      <protection locked="0"/>
    </xf>
    <xf numFmtId="0" fontId="49" fillId="40" borderId="39" xfId="0" applyFont="1" applyFill="1" applyBorder="1" applyAlignment="1" applyProtection="1">
      <alignment horizontal="center" vertical="center" wrapText="1"/>
    </xf>
    <xf numFmtId="0" fontId="49" fillId="40" borderId="40" xfId="0" applyFont="1" applyFill="1" applyBorder="1" applyAlignment="1" applyProtection="1">
      <alignment horizontal="center" vertical="center" wrapText="1"/>
    </xf>
    <xf numFmtId="167" fontId="50" fillId="0" borderId="36" xfId="0" applyNumberFormat="1" applyFont="1" applyBorder="1" applyAlignment="1" applyProtection="1">
      <alignment horizontal="center" vertical="center" wrapText="1"/>
    </xf>
    <xf numFmtId="167" fontId="50" fillId="0" borderId="42" xfId="0" applyNumberFormat="1" applyFont="1" applyBorder="1" applyAlignment="1" applyProtection="1">
      <alignment horizontal="center" vertical="center" wrapText="1"/>
    </xf>
    <xf numFmtId="167" fontId="50" fillId="41" borderId="36" xfId="0" applyNumberFormat="1" applyFont="1" applyFill="1" applyBorder="1" applyAlignment="1" applyProtection="1">
      <alignment horizontal="center" vertical="center" wrapText="1"/>
    </xf>
    <xf numFmtId="167" fontId="50" fillId="41" borderId="44" xfId="0" applyNumberFormat="1" applyFont="1" applyFill="1" applyBorder="1" applyAlignment="1" applyProtection="1">
      <alignment horizontal="center" vertical="center" wrapText="1"/>
    </xf>
    <xf numFmtId="167" fontId="50" fillId="0" borderId="5" xfId="0" applyNumberFormat="1" applyFont="1" applyBorder="1" applyAlignment="1" applyProtection="1">
      <alignment horizontal="center" vertical="center" wrapText="1"/>
    </xf>
    <xf numFmtId="167" fontId="56" fillId="0" borderId="37" xfId="0" applyNumberFormat="1" applyFont="1" applyBorder="1" applyAlignment="1" applyProtection="1">
      <alignment horizontal="center" vertical="center" wrapText="1"/>
    </xf>
    <xf numFmtId="0" fontId="49" fillId="40" borderId="38" xfId="0" applyFont="1" applyFill="1" applyBorder="1" applyAlignment="1" applyProtection="1">
      <alignment horizontal="center" vertical="center" wrapText="1"/>
    </xf>
    <xf numFmtId="0" fontId="50" fillId="0" borderId="41" xfId="0" applyFont="1" applyBorder="1" applyAlignment="1" applyProtection="1">
      <alignment horizontal="left" vertical="center" wrapText="1"/>
    </xf>
    <xf numFmtId="0" fontId="50" fillId="0" borderId="36" xfId="0" applyFont="1" applyBorder="1" applyAlignment="1" applyProtection="1">
      <alignment horizontal="center" vertical="center" wrapText="1"/>
    </xf>
    <xf numFmtId="0" fontId="50" fillId="0" borderId="36" xfId="0" applyFont="1" applyBorder="1" applyAlignment="1" applyProtection="1">
      <alignment horizontal="left" vertical="center" wrapText="1"/>
    </xf>
    <xf numFmtId="0" fontId="50" fillId="41" borderId="41" xfId="0" applyFont="1" applyFill="1" applyBorder="1" applyAlignment="1" applyProtection="1">
      <alignment horizontal="left" vertical="center" wrapText="1"/>
    </xf>
    <xf numFmtId="0" fontId="50" fillId="41" borderId="36" xfId="0" applyFont="1" applyFill="1" applyBorder="1" applyAlignment="1" applyProtection="1">
      <alignment horizontal="center" vertical="center" wrapText="1"/>
    </xf>
    <xf numFmtId="0" fontId="50" fillId="41" borderId="36" xfId="0" applyFont="1" applyFill="1" applyBorder="1" applyAlignment="1" applyProtection="1">
      <alignment horizontal="left" vertical="center" wrapText="1"/>
    </xf>
    <xf numFmtId="0" fontId="50" fillId="41" borderId="43" xfId="0" applyFont="1" applyFill="1" applyBorder="1" applyAlignment="1" applyProtection="1">
      <alignment horizontal="left" vertical="center" wrapText="1"/>
    </xf>
    <xf numFmtId="0" fontId="50" fillId="41" borderId="44" xfId="0" applyFont="1" applyFill="1" applyBorder="1" applyAlignment="1" applyProtection="1">
      <alignment horizontal="center" vertical="center" wrapText="1"/>
    </xf>
    <xf numFmtId="0" fontId="50" fillId="41" borderId="44" xfId="0" applyFont="1" applyFill="1" applyBorder="1" applyAlignment="1" applyProtection="1">
      <alignment horizontal="left" vertical="center" wrapText="1"/>
    </xf>
    <xf numFmtId="0" fontId="0" fillId="0" borderId="2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5" fillId="0" borderId="0" xfId="0" applyFont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3" xfId="0" applyBorder="1" applyAlignment="1" applyProtection="1">
      <alignment vertical="center"/>
      <protection locked="0"/>
    </xf>
    <xf numFmtId="0" fontId="8" fillId="0" borderId="7" xfId="0" applyFont="1" applyBorder="1" applyAlignment="1" applyProtection="1">
      <alignment horizontal="right" vertical="center"/>
      <protection locked="0"/>
    </xf>
    <xf numFmtId="0" fontId="8" fillId="2" borderId="0" xfId="0" applyFont="1" applyFill="1" applyAlignment="1" applyProtection="1">
      <alignment vertical="center"/>
      <protection locked="0"/>
    </xf>
    <xf numFmtId="0" fontId="8" fillId="0" borderId="0" xfId="0" applyFont="1" applyAlignment="1" applyProtection="1">
      <alignment horizontal="right" vertical="center"/>
      <protection locked="0"/>
    </xf>
    <xf numFmtId="0" fontId="8" fillId="2" borderId="3" xfId="0" applyFont="1" applyFill="1" applyBorder="1" applyAlignment="1" applyProtection="1">
      <alignment vertical="center"/>
      <protection locked="0"/>
    </xf>
    <xf numFmtId="0" fontId="8" fillId="0" borderId="7" xfId="0" applyFont="1" applyBorder="1" applyAlignment="1" applyProtection="1">
      <alignment horizontal="center" vertical="center" wrapTex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165" fontId="8" fillId="0" borderId="0" xfId="0" applyNumberFormat="1" applyFont="1" applyAlignment="1" applyProtection="1">
      <alignment horizontal="left"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8" fillId="0" borderId="3" xfId="0" applyFont="1" applyBorder="1" applyAlignment="1" applyProtection="1">
      <alignment vertical="center"/>
      <protection locked="0"/>
    </xf>
    <xf numFmtId="0" fontId="8" fillId="0" borderId="7" xfId="0" applyFont="1" applyBorder="1" applyAlignment="1" applyProtection="1">
      <alignment horizontal="right" vertical="center" wrapText="1"/>
      <protection locked="0"/>
    </xf>
    <xf numFmtId="0" fontId="8" fillId="2" borderId="0" xfId="0" applyFont="1" applyFill="1" applyAlignment="1" applyProtection="1">
      <alignment horizontal="center" vertical="center" wrapText="1"/>
      <protection locked="0"/>
    </xf>
    <xf numFmtId="0" fontId="0" fillId="0" borderId="13" xfId="0" applyBorder="1" applyAlignment="1" applyProtection="1">
      <alignment vertical="center"/>
      <protection locked="0"/>
    </xf>
    <xf numFmtId="0" fontId="5" fillId="0" borderId="7" xfId="0" applyFont="1" applyBorder="1" applyAlignment="1" applyProtection="1">
      <alignment vertical="center"/>
      <protection locked="0"/>
    </xf>
    <xf numFmtId="0" fontId="5" fillId="0" borderId="3" xfId="0" applyFont="1" applyBorder="1" applyAlignment="1" applyProtection="1">
      <alignment vertical="center"/>
      <protection locked="0"/>
    </xf>
    <xf numFmtId="0" fontId="8" fillId="0" borderId="7" xfId="0" applyFont="1" applyBorder="1" applyAlignment="1" applyProtection="1">
      <alignment horizontal="left" vertical="center"/>
      <protection locked="0"/>
    </xf>
    <xf numFmtId="0" fontId="23" fillId="0" borderId="0" xfId="0" applyFont="1" applyAlignment="1" applyProtection="1">
      <alignment horizontal="right" vertical="center"/>
      <protection locked="0"/>
    </xf>
    <xf numFmtId="0" fontId="23" fillId="0" borderId="0" xfId="0" applyFont="1" applyAlignment="1" applyProtection="1">
      <alignment horizontal="left" vertical="center"/>
      <protection locked="0"/>
    </xf>
    <xf numFmtId="0" fontId="23" fillId="2" borderId="0" xfId="0" applyFont="1" applyFill="1" applyAlignment="1" applyProtection="1">
      <alignment horizontal="right" vertical="center"/>
      <protection locked="0"/>
    </xf>
    <xf numFmtId="0" fontId="2" fillId="0" borderId="0" xfId="0" applyFont="1" applyAlignment="1" applyProtection="1">
      <alignment vertical="center" wrapText="1"/>
      <protection locked="0"/>
    </xf>
    <xf numFmtId="0" fontId="2" fillId="0" borderId="12" xfId="0" applyFont="1" applyBorder="1" applyAlignment="1" applyProtection="1">
      <alignment vertical="center" wrapText="1"/>
      <protection locked="0"/>
    </xf>
    <xf numFmtId="0" fontId="2" fillId="0" borderId="13" xfId="0" applyFont="1" applyBorder="1" applyAlignment="1" applyProtection="1">
      <alignment vertical="center" wrapText="1"/>
      <protection locked="0"/>
    </xf>
    <xf numFmtId="0" fontId="0" fillId="0" borderId="14" xfId="0" applyBorder="1" applyAlignment="1" applyProtection="1">
      <alignment vertical="center"/>
      <protection locked="0"/>
    </xf>
    <xf numFmtId="0" fontId="0" fillId="6" borderId="7" xfId="0" applyFill="1" applyBorder="1" applyAlignment="1" applyProtection="1">
      <alignment vertical="center"/>
      <protection locked="0"/>
    </xf>
    <xf numFmtId="166" fontId="0" fillId="0" borderId="0" xfId="0" applyNumberFormat="1" applyAlignment="1" applyProtection="1">
      <alignment horizontal="center" vertical="center"/>
      <protection locked="0"/>
    </xf>
    <xf numFmtId="0" fontId="15" fillId="5" borderId="0" xfId="0" quotePrefix="1" applyFont="1" applyFill="1" applyAlignment="1" applyProtection="1">
      <alignment vertical="center"/>
      <protection locked="0"/>
    </xf>
    <xf numFmtId="0" fontId="1" fillId="5" borderId="0" xfId="0" applyFont="1" applyFill="1" applyAlignment="1" applyProtection="1">
      <alignment vertical="center"/>
      <protection locked="0"/>
    </xf>
    <xf numFmtId="0" fontId="1" fillId="5" borderId="0" xfId="0" quotePrefix="1" applyFont="1" applyFill="1" applyAlignment="1" applyProtection="1">
      <alignment vertical="center"/>
      <protection locked="0"/>
    </xf>
    <xf numFmtId="0" fontId="27" fillId="0" borderId="0" xfId="0" applyFont="1" applyAlignment="1" applyProtection="1">
      <alignment horizontal="center" vertical="center"/>
      <protection locked="0"/>
    </xf>
    <xf numFmtId="0" fontId="26" fillId="0" borderId="0" xfId="0" applyFont="1" applyAlignment="1" applyProtection="1">
      <alignment vertical="center"/>
      <protection locked="0"/>
    </xf>
    <xf numFmtId="0" fontId="15" fillId="7" borderId="0" xfId="0" quotePrefix="1" applyFont="1" applyFill="1" applyAlignment="1" applyProtection="1">
      <alignment vertical="center"/>
      <protection locked="0"/>
    </xf>
    <xf numFmtId="0" fontId="1" fillId="7" borderId="0" xfId="0" applyFont="1" applyFill="1" applyAlignment="1" applyProtection="1">
      <alignment vertical="center"/>
      <protection locked="0"/>
    </xf>
    <xf numFmtId="0" fontId="1" fillId="7" borderId="0" xfId="0" quotePrefix="1" applyFont="1" applyFill="1" applyAlignment="1" applyProtection="1">
      <alignment vertical="center"/>
      <protection locked="0"/>
    </xf>
    <xf numFmtId="0" fontId="26" fillId="6" borderId="3" xfId="0" applyFont="1" applyFill="1" applyBorder="1" applyAlignment="1" applyProtection="1">
      <alignment vertical="center"/>
      <protection locked="0"/>
    </xf>
    <xf numFmtId="0" fontId="5" fillId="0" borderId="0" xfId="0" applyFont="1" applyAlignment="1" applyProtection="1">
      <alignment horizontal="center" vertical="center" wrapText="1"/>
      <protection locked="0"/>
    </xf>
    <xf numFmtId="0" fontId="14" fillId="0" borderId="0" xfId="0" applyFont="1" applyAlignment="1" applyProtection="1">
      <alignment vertical="center"/>
      <protection locked="0"/>
    </xf>
    <xf numFmtId="0" fontId="0" fillId="6" borderId="3" xfId="0" applyFill="1" applyBorder="1" applyAlignment="1" applyProtection="1">
      <alignment vertical="center"/>
      <protection locked="0"/>
    </xf>
    <xf numFmtId="0" fontId="16" fillId="5" borderId="0" xfId="0" applyFont="1" applyFill="1" applyAlignment="1" applyProtection="1">
      <alignment vertical="center"/>
      <protection locked="0"/>
    </xf>
    <xf numFmtId="0" fontId="16" fillId="7" borderId="0" xfId="0" applyFont="1" applyFill="1" applyAlignment="1" applyProtection="1">
      <alignment vertical="center"/>
      <protection locked="0"/>
    </xf>
    <xf numFmtId="0" fontId="32" fillId="6" borderId="7" xfId="0" applyFont="1" applyFill="1" applyBorder="1" applyAlignment="1" applyProtection="1">
      <alignment horizontal="center" vertical="center"/>
      <protection locked="0"/>
    </xf>
    <xf numFmtId="0" fontId="32" fillId="6" borderId="3" xfId="0" applyFont="1" applyFill="1" applyBorder="1" applyAlignment="1" applyProtection="1">
      <alignment horizontal="center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7" fillId="0" borderId="13" xfId="0" applyFont="1" applyBorder="1" applyAlignment="1" applyProtection="1">
      <alignment vertical="center"/>
      <protection locked="0"/>
    </xf>
    <xf numFmtId="0" fontId="6" fillId="4" borderId="9" xfId="0" applyFont="1" applyFill="1" applyBorder="1" applyAlignment="1" applyProtection="1">
      <alignment horizontal="center" vertical="center"/>
      <protection locked="0"/>
    </xf>
    <xf numFmtId="0" fontId="29" fillId="0" borderId="0" xfId="0" applyFont="1" applyAlignment="1" applyProtection="1">
      <alignment horizontal="right" vertical="center"/>
      <protection locked="0"/>
    </xf>
    <xf numFmtId="166" fontId="0" fillId="4" borderId="10" xfId="0" applyNumberFormat="1" applyFill="1" applyBorder="1" applyAlignment="1" applyProtection="1">
      <alignment horizontal="center" vertical="center"/>
      <protection locked="0"/>
    </xf>
    <xf numFmtId="0" fontId="1" fillId="6" borderId="8" xfId="0" applyFont="1" applyFill="1" applyBorder="1" applyAlignment="1" applyProtection="1">
      <alignment horizontal="left" vertical="center"/>
      <protection locked="0"/>
    </xf>
    <xf numFmtId="0" fontId="0" fillId="6" borderId="4" xfId="0" applyFill="1" applyBorder="1" applyAlignment="1" applyProtection="1">
      <alignment horizontal="left" vertical="center"/>
      <protection locked="0"/>
    </xf>
    <xf numFmtId="0" fontId="0" fillId="6" borderId="4" xfId="0" applyFill="1" applyBorder="1" applyAlignment="1" applyProtection="1">
      <alignment vertical="center"/>
      <protection locked="0"/>
    </xf>
    <xf numFmtId="0" fontId="1" fillId="6" borderId="4" xfId="0" applyFont="1" applyFill="1" applyBorder="1" applyAlignment="1" applyProtection="1">
      <alignment horizontal="left" vertical="center"/>
      <protection locked="0"/>
    </xf>
    <xf numFmtId="0" fontId="0" fillId="6" borderId="5" xfId="0" applyFill="1" applyBorder="1" applyAlignment="1" applyProtection="1">
      <alignment horizontal="left" vertical="center"/>
      <protection locked="0"/>
    </xf>
    <xf numFmtId="0" fontId="5" fillId="0" borderId="11" xfId="0" applyFont="1" applyBorder="1" applyAlignment="1" applyProtection="1">
      <alignment horizontal="center" vertical="center" wrapText="1"/>
      <protection locked="0"/>
    </xf>
    <xf numFmtId="1" fontId="5" fillId="2" borderId="13" xfId="0" applyNumberFormat="1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horizontal="center" vertical="center"/>
      <protection locked="0"/>
    </xf>
    <xf numFmtId="1" fontId="5" fillId="2" borderId="0" xfId="0" applyNumberFormat="1" applyFont="1" applyFill="1" applyAlignment="1" applyProtection="1">
      <alignment horizontal="center" vertical="center"/>
      <protection locked="0"/>
    </xf>
    <xf numFmtId="0" fontId="5" fillId="2" borderId="13" xfId="0" applyFont="1" applyFill="1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5" fillId="2" borderId="0" xfId="0" applyFont="1" applyFill="1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vertical="center"/>
      <protection locked="0"/>
    </xf>
    <xf numFmtId="0" fontId="0" fillId="0" borderId="4" xfId="0" applyBorder="1" applyAlignment="1" applyProtection="1">
      <alignment vertical="center"/>
      <protection locked="0"/>
    </xf>
    <xf numFmtId="0" fontId="0" fillId="0" borderId="5" xfId="0" applyBorder="1" applyAlignment="1" applyProtection="1">
      <alignment vertical="center"/>
      <protection locked="0"/>
    </xf>
    <xf numFmtId="0" fontId="3" fillId="0" borderId="0" xfId="0" applyFont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21" fillId="0" borderId="0" xfId="0" applyFont="1" applyAlignment="1" applyProtection="1">
      <alignment vertical="center"/>
    </xf>
    <xf numFmtId="0" fontId="20" fillId="0" borderId="0" xfId="0" applyFont="1" applyAlignment="1" applyProtection="1">
      <alignment vertical="center"/>
    </xf>
    <xf numFmtId="0" fontId="18" fillId="0" borderId="0" xfId="0" applyFont="1" applyAlignment="1" applyProtection="1">
      <alignment vertical="center"/>
    </xf>
    <xf numFmtId="0" fontId="20" fillId="0" borderId="0" xfId="0" applyFont="1" applyAlignment="1" applyProtection="1">
      <alignment vertical="center" wrapText="1"/>
    </xf>
    <xf numFmtId="0" fontId="4" fillId="8" borderId="16" xfId="0" applyFont="1" applyFill="1" applyBorder="1" applyAlignment="1" applyProtection="1">
      <alignment vertical="center"/>
    </xf>
    <xf numFmtId="0" fontId="4" fillId="8" borderId="17" xfId="0" applyFont="1" applyFill="1" applyBorder="1" applyAlignment="1" applyProtection="1">
      <alignment vertical="center"/>
    </xf>
    <xf numFmtId="0" fontId="3" fillId="0" borderId="6" xfId="0" applyFont="1" applyBorder="1" applyAlignment="1" applyProtection="1">
      <alignment vertical="center"/>
    </xf>
    <xf numFmtId="0" fontId="0" fillId="0" borderId="0" xfId="0" applyAlignment="1" applyProtection="1">
      <alignment vertical="center"/>
    </xf>
    <xf numFmtId="0" fontId="0" fillId="0" borderId="2" xfId="0" applyBorder="1" applyAlignment="1" applyProtection="1">
      <alignment vertical="center"/>
    </xf>
    <xf numFmtId="0" fontId="0" fillId="8" borderId="18" xfId="0" applyFill="1" applyBorder="1" applyAlignment="1" applyProtection="1">
      <alignment vertical="center"/>
    </xf>
    <xf numFmtId="0" fontId="0" fillId="8" borderId="19" xfId="0" applyFill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25" fillId="0" borderId="11" xfId="0" applyFont="1" applyBorder="1" applyAlignment="1" applyProtection="1">
      <alignment vertical="center"/>
    </xf>
    <xf numFmtId="0" fontId="3" fillId="0" borderId="11" xfId="0" applyFont="1" applyBorder="1" applyAlignment="1" applyProtection="1">
      <alignment vertical="center"/>
    </xf>
    <xf numFmtId="0" fontId="0" fillId="0" borderId="11" xfId="0" applyBorder="1" applyAlignment="1" applyProtection="1">
      <alignment vertical="center"/>
    </xf>
    <xf numFmtId="0" fontId="0" fillId="0" borderId="17" xfId="0" applyBorder="1" applyAlignment="1" applyProtection="1">
      <alignment vertical="center"/>
    </xf>
    <xf numFmtId="0" fontId="11" fillId="0" borderId="18" xfId="0" applyFont="1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0" fontId="5" fillId="8" borderId="19" xfId="0" applyFont="1" applyFill="1" applyBorder="1" applyAlignment="1" applyProtection="1">
      <alignment vertical="center"/>
    </xf>
    <xf numFmtId="0" fontId="8" fillId="8" borderId="18" xfId="0" applyFont="1" applyFill="1" applyBorder="1" applyAlignment="1" applyProtection="1">
      <alignment horizontal="center" vertical="center" wrapText="1"/>
    </xf>
    <xf numFmtId="0" fontId="5" fillId="0" borderId="0" xfId="0" applyFont="1" applyAlignment="1" applyProtection="1">
      <alignment vertical="center"/>
    </xf>
    <xf numFmtId="0" fontId="6" fillId="0" borderId="11" xfId="0" applyFont="1" applyBorder="1" applyAlignment="1" applyProtection="1">
      <alignment vertical="center"/>
    </xf>
    <xf numFmtId="0" fontId="6" fillId="0" borderId="17" xfId="0" applyFont="1" applyBorder="1" applyAlignment="1" applyProtection="1">
      <alignment vertical="center"/>
    </xf>
    <xf numFmtId="0" fontId="6" fillId="0" borderId="16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6" fillId="0" borderId="0" xfId="0" applyFont="1" applyBorder="1" applyAlignment="1" applyProtection="1">
      <alignment vertical="center"/>
    </xf>
    <xf numFmtId="0" fontId="0" fillId="0" borderId="18" xfId="0" applyBorder="1" applyAlignment="1" applyProtection="1">
      <alignment vertical="center"/>
    </xf>
    <xf numFmtId="1" fontId="11" fillId="0" borderId="0" xfId="0" applyNumberFormat="1" applyFont="1" applyBorder="1" applyAlignment="1" applyProtection="1">
      <alignment horizontal="center" vertical="center"/>
    </xf>
    <xf numFmtId="0" fontId="0" fillId="8" borderId="20" xfId="0" applyFill="1" applyBorder="1" applyAlignment="1" applyProtection="1">
      <alignment vertical="center"/>
    </xf>
    <xf numFmtId="0" fontId="0" fillId="8" borderId="21" xfId="0" applyFill="1" applyBorder="1" applyAlignment="1" applyProtection="1">
      <alignment vertical="center"/>
    </xf>
    <xf numFmtId="0" fontId="1" fillId="0" borderId="0" xfId="0" applyFont="1" applyBorder="1" applyAlignment="1" applyProtection="1">
      <alignment vertical="center"/>
    </xf>
    <xf numFmtId="1" fontId="11" fillId="0" borderId="0" xfId="0" applyNumberFormat="1" applyFont="1" applyBorder="1" applyAlignment="1" applyProtection="1">
      <alignment horizontal="left" vertical="center"/>
    </xf>
    <xf numFmtId="0" fontId="6" fillId="0" borderId="0" xfId="0" applyFont="1" applyBorder="1" applyAlignment="1" applyProtection="1">
      <alignment horizontal="left" vertical="center"/>
    </xf>
    <xf numFmtId="0" fontId="10" fillId="0" borderId="0" xfId="0" applyFont="1" applyBorder="1" applyAlignment="1" applyProtection="1">
      <alignment vertical="center"/>
    </xf>
    <xf numFmtId="0" fontId="0" fillId="0" borderId="7" xfId="0" applyBorder="1" applyAlignment="1" applyProtection="1">
      <alignment vertical="center"/>
    </xf>
    <xf numFmtId="0" fontId="0" fillId="0" borderId="3" xfId="0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1" fontId="11" fillId="0" borderId="0" xfId="0" applyNumberFormat="1" applyFont="1" applyAlignment="1" applyProtection="1">
      <alignment horizontal="left" vertical="center"/>
    </xf>
    <xf numFmtId="0" fontId="0" fillId="0" borderId="0" xfId="0" applyBorder="1" applyAlignment="1" applyProtection="1">
      <alignment horizontal="left" vertical="center"/>
    </xf>
    <xf numFmtId="0" fontId="0" fillId="0" borderId="20" xfId="0" applyBorder="1" applyAlignment="1" applyProtection="1">
      <alignment vertical="center"/>
    </xf>
    <xf numFmtId="0" fontId="9" fillId="0" borderId="13" xfId="0" applyFont="1" applyBorder="1" applyAlignment="1" applyProtection="1">
      <alignment vertical="center"/>
    </xf>
    <xf numFmtId="0" fontId="6" fillId="0" borderId="13" xfId="0" applyFont="1" applyBorder="1" applyAlignment="1" applyProtection="1">
      <alignment vertical="center"/>
    </xf>
    <xf numFmtId="0" fontId="0" fillId="0" borderId="13" xfId="0" applyBorder="1" applyAlignment="1" applyProtection="1">
      <alignment vertical="center"/>
    </xf>
    <xf numFmtId="1" fontId="11" fillId="0" borderId="13" xfId="0" applyNumberFormat="1" applyFont="1" applyBorder="1" applyAlignment="1" applyProtection="1">
      <alignment horizontal="center" vertical="center"/>
    </xf>
    <xf numFmtId="0" fontId="0" fillId="0" borderId="21" xfId="0" applyBorder="1" applyAlignment="1" applyProtection="1">
      <alignment vertical="center"/>
    </xf>
    <xf numFmtId="0" fontId="10" fillId="0" borderId="13" xfId="0" applyFont="1" applyBorder="1" applyAlignment="1" applyProtection="1">
      <alignment vertical="center"/>
    </xf>
    <xf numFmtId="0" fontId="5" fillId="0" borderId="7" xfId="0" applyFont="1" applyBorder="1" applyAlignment="1" applyProtection="1">
      <alignment vertical="center"/>
    </xf>
    <xf numFmtId="1" fontId="11" fillId="0" borderId="0" xfId="0" applyNumberFormat="1" applyFont="1" applyAlignment="1" applyProtection="1">
      <alignment horizontal="center" vertical="center"/>
    </xf>
    <xf numFmtId="0" fontId="9" fillId="0" borderId="0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 wrapText="1"/>
    </xf>
    <xf numFmtId="0" fontId="22" fillId="0" borderId="0" xfId="0" applyFont="1" applyAlignment="1" applyProtection="1">
      <alignment vertical="center"/>
    </xf>
    <xf numFmtId="0" fontId="9" fillId="3" borderId="0" xfId="0" applyFont="1" applyFill="1" applyAlignment="1" applyProtection="1">
      <alignment vertical="center"/>
    </xf>
    <xf numFmtId="0" fontId="10" fillId="0" borderId="0" xfId="0" applyFont="1" applyAlignment="1" applyProtection="1">
      <alignment horizontal="center" vertical="center" wrapText="1"/>
    </xf>
    <xf numFmtId="0" fontId="10" fillId="0" borderId="3" xfId="0" applyFont="1" applyBorder="1" applyAlignment="1" applyProtection="1">
      <alignment horizontal="center" vertical="center" wrapText="1"/>
    </xf>
    <xf numFmtId="0" fontId="27" fillId="0" borderId="0" xfId="0" applyFont="1" applyAlignment="1" applyProtection="1">
      <alignment horizontal="center" vertical="center"/>
    </xf>
    <xf numFmtId="0" fontId="26" fillId="0" borderId="0" xfId="0" applyFont="1" applyAlignment="1" applyProtection="1">
      <alignment vertical="center"/>
    </xf>
    <xf numFmtId="0" fontId="7" fillId="0" borderId="7" xfId="0" applyFont="1" applyBorder="1" applyAlignment="1" applyProtection="1">
      <alignment horizontal="center" vertical="center" wrapText="1"/>
    </xf>
    <xf numFmtId="0" fontId="7" fillId="0" borderId="0" xfId="0" applyFont="1" applyAlignment="1" applyProtection="1">
      <alignment horizontal="center" vertical="center" wrapText="1"/>
    </xf>
    <xf numFmtId="0" fontId="5" fillId="0" borderId="0" xfId="0" applyFont="1" applyAlignment="1" applyProtection="1">
      <alignment horizontal="center" vertical="center" wrapText="1"/>
    </xf>
    <xf numFmtId="0" fontId="11" fillId="0" borderId="0" xfId="0" applyFont="1" applyAlignment="1" applyProtection="1">
      <alignment horizontal="center" vertical="center"/>
    </xf>
    <xf numFmtId="0" fontId="9" fillId="0" borderId="7" xfId="0" applyFont="1" applyBorder="1" applyAlignment="1" applyProtection="1">
      <alignment horizontal="center" vertical="center" wrapText="1"/>
    </xf>
    <xf numFmtId="0" fontId="9" fillId="0" borderId="0" xfId="0" applyFont="1" applyAlignment="1" applyProtection="1">
      <alignment horizontal="center" vertical="center" wrapText="1"/>
    </xf>
    <xf numFmtId="0" fontId="6" fillId="0" borderId="0" xfId="0" applyFont="1" applyAlignment="1" applyProtection="1">
      <alignment vertical="center" wrapText="1"/>
    </xf>
    <xf numFmtId="1" fontId="5" fillId="0" borderId="0" xfId="0" applyNumberFormat="1" applyFont="1" applyAlignment="1" applyProtection="1">
      <alignment horizontal="center" vertical="center"/>
    </xf>
    <xf numFmtId="164" fontId="10" fillId="0" borderId="0" xfId="0" applyNumberFormat="1" applyFont="1" applyAlignment="1" applyProtection="1">
      <alignment horizontal="center" vertical="center"/>
    </xf>
    <xf numFmtId="164" fontId="10" fillId="0" borderId="3" xfId="0" applyNumberFormat="1" applyFont="1" applyBorder="1" applyAlignment="1" applyProtection="1">
      <alignment horizontal="center" vertical="center"/>
    </xf>
    <xf numFmtId="0" fontId="14" fillId="0" borderId="0" xfId="0" applyFont="1" applyAlignment="1" applyProtection="1">
      <alignment vertical="center"/>
    </xf>
    <xf numFmtId="0" fontId="6" fillId="0" borderId="7" xfId="0" applyFont="1" applyBorder="1" applyAlignment="1" applyProtection="1">
      <alignment vertical="center" wrapText="1"/>
    </xf>
    <xf numFmtId="0" fontId="19" fillId="0" borderId="0" xfId="0" applyFont="1" applyAlignment="1" applyProtection="1">
      <alignment vertical="center"/>
    </xf>
    <xf numFmtId="0" fontId="6" fillId="0" borderId="3" xfId="0" applyFont="1" applyBorder="1" applyAlignment="1" applyProtection="1">
      <alignment vertical="center"/>
    </xf>
    <xf numFmtId="0" fontId="9" fillId="0" borderId="7" xfId="0" applyFont="1" applyBorder="1" applyAlignment="1" applyProtection="1">
      <alignment vertical="center" wrapText="1"/>
    </xf>
    <xf numFmtId="0" fontId="9" fillId="0" borderId="0" xfId="0" applyFont="1" applyAlignment="1" applyProtection="1">
      <alignment vertical="center" wrapText="1"/>
    </xf>
    <xf numFmtId="0" fontId="30" fillId="0" borderId="0" xfId="0" applyFont="1" applyAlignment="1" applyProtection="1">
      <alignment horizontal="left" vertical="center" indent="5"/>
    </xf>
    <xf numFmtId="0" fontId="29" fillId="0" borderId="0" xfId="0" applyFont="1" applyAlignment="1" applyProtection="1">
      <alignment horizontal="right" vertical="center"/>
    </xf>
    <xf numFmtId="0" fontId="2" fillId="0" borderId="7" xfId="0" applyFont="1" applyBorder="1" applyAlignment="1" applyProtection="1">
      <alignment vertical="center" wrapText="1"/>
    </xf>
    <xf numFmtId="0" fontId="9" fillId="0" borderId="12" xfId="0" applyFont="1" applyBorder="1" applyAlignment="1" applyProtection="1">
      <alignment vertical="center" wrapText="1"/>
    </xf>
    <xf numFmtId="0" fontId="9" fillId="0" borderId="13" xfId="0" applyFont="1" applyBorder="1" applyAlignment="1" applyProtection="1">
      <alignment vertical="center" wrapText="1"/>
    </xf>
    <xf numFmtId="0" fontId="8" fillId="0" borderId="13" xfId="0" applyFont="1" applyBorder="1" applyAlignment="1" applyProtection="1">
      <alignment vertical="center"/>
    </xf>
    <xf numFmtId="0" fontId="6" fillId="0" borderId="14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 wrapText="1"/>
    </xf>
    <xf numFmtId="0" fontId="9" fillId="0" borderId="11" xfId="0" applyFont="1" applyBorder="1" applyAlignment="1" applyProtection="1">
      <alignment vertical="center" wrapText="1"/>
    </xf>
    <xf numFmtId="0" fontId="9" fillId="3" borderId="11" xfId="0" applyFont="1" applyFill="1" applyBorder="1" applyAlignment="1" applyProtection="1">
      <alignment vertical="center"/>
    </xf>
    <xf numFmtId="0" fontId="9" fillId="3" borderId="11" xfId="0" applyFont="1" applyFill="1" applyBorder="1" applyAlignment="1" applyProtection="1">
      <alignment vertical="center" wrapText="1"/>
    </xf>
    <xf numFmtId="0" fontId="10" fillId="0" borderId="11" xfId="0" applyFont="1" applyBorder="1" applyAlignment="1" applyProtection="1">
      <alignment horizontal="center" vertical="center" wrapText="1"/>
    </xf>
    <xf numFmtId="0" fontId="5" fillId="0" borderId="11" xfId="0" applyFont="1" applyBorder="1" applyAlignment="1" applyProtection="1">
      <alignment vertical="center"/>
    </xf>
    <xf numFmtId="0" fontId="10" fillId="0" borderId="17" xfId="0" applyFont="1" applyBorder="1" applyAlignment="1" applyProtection="1">
      <alignment horizontal="center" vertical="center" wrapText="1"/>
    </xf>
    <xf numFmtId="0" fontId="31" fillId="0" borderId="0" xfId="0" applyFont="1" applyAlignment="1" applyProtection="1">
      <alignment vertical="center"/>
    </xf>
    <xf numFmtId="0" fontId="9" fillId="3" borderId="0" xfId="0" applyFont="1" applyFill="1" applyAlignment="1" applyProtection="1">
      <alignment vertical="center" wrapText="1"/>
    </xf>
    <xf numFmtId="0" fontId="10" fillId="0" borderId="19" xfId="0" applyFont="1" applyBorder="1" applyAlignment="1" applyProtection="1">
      <alignment horizontal="center" vertical="center" wrapText="1"/>
    </xf>
    <xf numFmtId="0" fontId="9" fillId="0" borderId="20" xfId="0" applyFont="1" applyBorder="1" applyAlignment="1" applyProtection="1">
      <alignment horizontal="center" vertical="center" wrapText="1"/>
    </xf>
    <xf numFmtId="0" fontId="9" fillId="0" borderId="13" xfId="0" applyFont="1" applyBorder="1" applyAlignment="1" applyProtection="1">
      <alignment horizontal="center" vertical="center" wrapText="1"/>
    </xf>
    <xf numFmtId="0" fontId="6" fillId="0" borderId="13" xfId="0" applyFont="1" applyBorder="1" applyAlignment="1" applyProtection="1">
      <alignment vertical="center" wrapText="1"/>
    </xf>
    <xf numFmtId="164" fontId="10" fillId="0" borderId="13" xfId="0" applyNumberFormat="1" applyFont="1" applyBorder="1" applyAlignment="1" applyProtection="1">
      <alignment horizontal="center" vertical="center"/>
    </xf>
    <xf numFmtId="164" fontId="10" fillId="0" borderId="21" xfId="0" applyNumberFormat="1" applyFont="1" applyBorder="1" applyAlignment="1" applyProtection="1">
      <alignment horizontal="center" vertical="center"/>
    </xf>
    <xf numFmtId="0" fontId="0" fillId="0" borderId="0" xfId="0" applyProtection="1"/>
    <xf numFmtId="0" fontId="13" fillId="0" borderId="16" xfId="0" applyFont="1" applyBorder="1" applyAlignment="1" applyProtection="1">
      <alignment horizontal="center" vertical="center"/>
    </xf>
    <xf numFmtId="0" fontId="13" fillId="0" borderId="11" xfId="0" applyFont="1" applyBorder="1" applyAlignment="1" applyProtection="1">
      <alignment horizontal="center" vertical="center"/>
    </xf>
    <xf numFmtId="0" fontId="7" fillId="3" borderId="0" xfId="0" applyFont="1" applyFill="1" applyAlignment="1" applyProtection="1">
      <alignment vertical="center"/>
    </xf>
    <xf numFmtId="0" fontId="9" fillId="3" borderId="0" xfId="0" applyFont="1" applyFill="1" applyAlignment="1" applyProtection="1">
      <alignment horizontal="center" vertical="center" wrapText="1"/>
    </xf>
    <xf numFmtId="0" fontId="9" fillId="0" borderId="18" xfId="0" applyFont="1" applyBorder="1" applyAlignment="1" applyProtection="1">
      <alignment horizontal="center" vertical="center" wrapText="1"/>
    </xf>
    <xf numFmtId="164" fontId="10" fillId="0" borderId="19" xfId="0" applyNumberFormat="1" applyFont="1" applyBorder="1" applyAlignment="1" applyProtection="1">
      <alignment horizontal="center" vertical="center"/>
    </xf>
    <xf numFmtId="0" fontId="6" fillId="0" borderId="16" xfId="0" applyFont="1" applyBorder="1" applyAlignment="1" applyProtection="1">
      <alignment vertical="center" wrapText="1"/>
    </xf>
    <xf numFmtId="0" fontId="6" fillId="0" borderId="11" xfId="0" applyFont="1" applyBorder="1" applyAlignment="1" applyProtection="1">
      <alignment vertical="center" wrapText="1"/>
    </xf>
    <xf numFmtId="0" fontId="5" fillId="3" borderId="0" xfId="0" applyFont="1" applyFill="1" applyAlignment="1" applyProtection="1">
      <alignment horizontal="center" vertical="center" wrapText="1"/>
    </xf>
    <xf numFmtId="164" fontId="10" fillId="0" borderId="0" xfId="0" quotePrefix="1" applyNumberFormat="1" applyFont="1" applyAlignment="1" applyProtection="1">
      <alignment horizontal="center" vertical="center"/>
    </xf>
    <xf numFmtId="0" fontId="17" fillId="0" borderId="0" xfId="0" applyFont="1" applyAlignment="1" applyProtection="1">
      <alignment vertical="center"/>
    </xf>
    <xf numFmtId="0" fontId="14" fillId="0" borderId="0" xfId="0" applyFont="1" applyBorder="1" applyAlignment="1" applyProtection="1">
      <alignment vertical="center"/>
    </xf>
    <xf numFmtId="0" fontId="22" fillId="0" borderId="0" xfId="0" applyFont="1" applyBorder="1" applyAlignment="1" applyProtection="1">
      <alignment vertical="center"/>
    </xf>
    <xf numFmtId="0" fontId="23" fillId="0" borderId="13" xfId="0" applyFont="1" applyBorder="1" applyAlignment="1" applyProtection="1">
      <alignment horizontal="center" vertical="center" wrapText="1"/>
    </xf>
    <xf numFmtId="0" fontId="2" fillId="0" borderId="16" xfId="0" applyFont="1" applyBorder="1" applyAlignment="1" applyProtection="1">
      <alignment vertical="center" wrapText="1"/>
    </xf>
    <xf numFmtId="0" fontId="9" fillId="0" borderId="11" xfId="0" applyFont="1" applyBorder="1" applyAlignment="1" applyProtection="1">
      <alignment horizontal="center" vertical="center" wrapText="1"/>
    </xf>
    <xf numFmtId="0" fontId="33" fillId="3" borderId="11" xfId="0" applyFont="1" applyFill="1" applyBorder="1" applyAlignment="1" applyProtection="1">
      <alignment vertical="center"/>
    </xf>
    <xf numFmtId="0" fontId="33" fillId="3" borderId="0" xfId="0" applyFont="1" applyFill="1" applyAlignment="1" applyProtection="1">
      <alignment vertical="center"/>
    </xf>
    <xf numFmtId="0" fontId="33" fillId="0" borderId="0" xfId="0" applyFont="1" applyAlignment="1" applyProtection="1">
      <alignment vertical="center"/>
    </xf>
    <xf numFmtId="0" fontId="9" fillId="0" borderId="16" xfId="0" applyFont="1" applyBorder="1" applyAlignment="1" applyProtection="1">
      <alignment horizontal="center" vertical="center" wrapText="1"/>
    </xf>
    <xf numFmtId="0" fontId="23" fillId="0" borderId="0" xfId="0" applyFont="1" applyAlignment="1" applyProtection="1">
      <alignment horizontal="center" vertical="center" wrapText="1"/>
    </xf>
    <xf numFmtId="0" fontId="8" fillId="0" borderId="0" xfId="0" applyFont="1" applyFill="1" applyAlignment="1" applyProtection="1">
      <alignment vertical="center"/>
    </xf>
    <xf numFmtId="0" fontId="0" fillId="0" borderId="8" xfId="0" applyBorder="1" applyAlignment="1" applyProtection="1">
      <alignment vertical="center"/>
    </xf>
    <xf numFmtId="0" fontId="31" fillId="0" borderId="0" xfId="0" applyFont="1" applyBorder="1" applyAlignment="1" applyProtection="1">
      <alignment vertical="center"/>
    </xf>
    <xf numFmtId="0" fontId="0" fillId="0" borderId="1" xfId="0" applyBorder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6" fillId="0" borderId="0" xfId="0" applyFont="1" applyBorder="1" applyAlignment="1" applyProtection="1">
      <alignment vertical="center" wrapText="1"/>
    </xf>
    <xf numFmtId="164" fontId="10" fillId="0" borderId="0" xfId="0" applyNumberFormat="1" applyFont="1" applyBorder="1" applyAlignment="1" applyProtection="1">
      <alignment horizontal="center" vertical="center"/>
    </xf>
    <xf numFmtId="0" fontId="12" fillId="3" borderId="6" xfId="0" applyFont="1" applyFill="1" applyBorder="1" applyAlignment="1" applyProtection="1">
      <alignment horizontal="center" vertical="center"/>
    </xf>
    <xf numFmtId="0" fontId="12" fillId="3" borderId="1" xfId="0" applyFont="1" applyFill="1" applyBorder="1" applyAlignment="1" applyProtection="1">
      <alignment horizontal="center" vertical="center"/>
    </xf>
    <xf numFmtId="0" fontId="9" fillId="3" borderId="1" xfId="0" applyFont="1" applyFill="1" applyBorder="1" applyAlignment="1" applyProtection="1">
      <alignment vertical="center"/>
    </xf>
    <xf numFmtId="0" fontId="6" fillId="3" borderId="1" xfId="0" applyFont="1" applyFill="1" applyBorder="1" applyAlignment="1" applyProtection="1">
      <alignment vertical="center"/>
    </xf>
    <xf numFmtId="0" fontId="9" fillId="3" borderId="1" xfId="0" applyFont="1" applyFill="1" applyBorder="1" applyAlignment="1" applyProtection="1">
      <alignment horizontal="right" vertical="center"/>
    </xf>
    <xf numFmtId="164" fontId="9" fillId="3" borderId="2" xfId="0" applyNumberFormat="1" applyFont="1" applyFill="1" applyBorder="1" applyAlignment="1" applyProtection="1">
      <alignment vertical="center"/>
    </xf>
    <xf numFmtId="0" fontId="0" fillId="3" borderId="7" xfId="0" applyFill="1" applyBorder="1" applyAlignment="1" applyProtection="1">
      <alignment vertical="center"/>
    </xf>
    <xf numFmtId="0" fontId="0" fillId="3" borderId="0" xfId="0" applyFill="1" applyBorder="1" applyAlignment="1" applyProtection="1">
      <alignment vertical="center"/>
    </xf>
    <xf numFmtId="0" fontId="0" fillId="3" borderId="23" xfId="0" applyFill="1" applyBorder="1" applyAlignment="1" applyProtection="1">
      <alignment vertical="center"/>
    </xf>
    <xf numFmtId="0" fontId="0" fillId="3" borderId="22" xfId="0" applyFill="1" applyBorder="1" applyAlignment="1" applyProtection="1">
      <alignment vertical="center"/>
    </xf>
    <xf numFmtId="0" fontId="9" fillId="3" borderId="22" xfId="0" applyFont="1" applyFill="1" applyBorder="1" applyAlignment="1" applyProtection="1">
      <alignment horizontal="right" vertical="center"/>
    </xf>
    <xf numFmtId="0" fontId="1" fillId="3" borderId="22" xfId="0" applyFont="1" applyFill="1" applyBorder="1" applyAlignment="1" applyProtection="1">
      <alignment horizontal="center" vertical="center"/>
    </xf>
    <xf numFmtId="0" fontId="1" fillId="3" borderId="24" xfId="0" applyFont="1" applyFill="1" applyBorder="1" applyAlignment="1" applyProtection="1">
      <alignment horizontal="center" vertical="center"/>
    </xf>
    <xf numFmtId="0" fontId="9" fillId="3" borderId="0" xfId="0" applyFont="1" applyFill="1" applyBorder="1" applyAlignment="1" applyProtection="1">
      <alignment horizontal="right" vertical="center"/>
    </xf>
    <xf numFmtId="164" fontId="9" fillId="3" borderId="3" xfId="0" applyNumberFormat="1" applyFont="1" applyFill="1" applyBorder="1" applyAlignment="1" applyProtection="1">
      <alignment vertical="center"/>
    </xf>
    <xf numFmtId="0" fontId="12" fillId="3" borderId="7" xfId="0" applyFont="1" applyFill="1" applyBorder="1" applyAlignment="1" applyProtection="1">
      <alignment horizontal="center" vertical="center"/>
    </xf>
    <xf numFmtId="0" fontId="12" fillId="3" borderId="0" xfId="0" applyFont="1" applyFill="1" applyBorder="1" applyAlignment="1" applyProtection="1">
      <alignment horizontal="center" vertical="center"/>
    </xf>
    <xf numFmtId="0" fontId="9" fillId="3" borderId="0" xfId="0" applyFont="1" applyFill="1" applyBorder="1" applyAlignment="1" applyProtection="1">
      <alignment vertical="center"/>
    </xf>
    <xf numFmtId="0" fontId="6" fillId="3" borderId="0" xfId="0" applyFont="1" applyFill="1" applyBorder="1" applyAlignment="1" applyProtection="1">
      <alignment vertical="center"/>
    </xf>
    <xf numFmtId="0" fontId="48" fillId="2" borderId="35" xfId="0" applyFont="1" applyFill="1" applyBorder="1" applyAlignment="1" applyProtection="1">
      <alignment horizontal="center" vertical="center"/>
    </xf>
    <xf numFmtId="0" fontId="12" fillId="3" borderId="8" xfId="0" applyFont="1" applyFill="1" applyBorder="1" applyAlignment="1" applyProtection="1">
      <alignment horizontal="center" vertical="center"/>
    </xf>
    <xf numFmtId="0" fontId="12" fillId="3" borderId="4" xfId="0" applyFont="1" applyFill="1" applyBorder="1" applyAlignment="1" applyProtection="1">
      <alignment horizontal="center" vertical="center"/>
    </xf>
    <xf numFmtId="0" fontId="9" fillId="3" borderId="4" xfId="0" applyFont="1" applyFill="1" applyBorder="1" applyAlignment="1" applyProtection="1">
      <alignment vertical="center"/>
    </xf>
    <xf numFmtId="0" fontId="6" fillId="3" borderId="4" xfId="0" applyFont="1" applyFill="1" applyBorder="1" applyAlignment="1" applyProtection="1">
      <alignment vertical="center"/>
    </xf>
    <xf numFmtId="0" fontId="9" fillId="3" borderId="4" xfId="0" applyFont="1" applyFill="1" applyBorder="1" applyAlignment="1" applyProtection="1">
      <alignment horizontal="right" vertical="center"/>
    </xf>
    <xf numFmtId="164" fontId="9" fillId="3" borderId="5" xfId="0" applyNumberFormat="1" applyFont="1" applyFill="1" applyBorder="1" applyAlignment="1" applyProtection="1">
      <alignment vertical="center"/>
    </xf>
    <xf numFmtId="0" fontId="3" fillId="0" borderId="25" xfId="0" applyFont="1" applyBorder="1" applyAlignment="1" applyProtection="1">
      <alignment horizontal="center" vertical="center" wrapText="1"/>
    </xf>
    <xf numFmtId="0" fontId="3" fillId="0" borderId="1" xfId="0" applyFont="1" applyBorder="1" applyAlignment="1" applyProtection="1">
      <alignment horizontal="center" vertical="center"/>
    </xf>
    <xf numFmtId="0" fontId="3" fillId="0" borderId="2" xfId="0" applyFont="1" applyBorder="1" applyAlignment="1" applyProtection="1">
      <alignment horizontal="center" vertical="center"/>
    </xf>
    <xf numFmtId="0" fontId="3" fillId="0" borderId="18" xfId="0" applyFont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center" vertical="center"/>
    </xf>
    <xf numFmtId="0" fontId="3" fillId="0" borderId="3" xfId="0" applyFont="1" applyBorder="1" applyAlignment="1" applyProtection="1">
      <alignment horizontal="center" vertical="center"/>
    </xf>
    <xf numFmtId="0" fontId="3" fillId="0" borderId="20" xfId="0" applyFont="1" applyBorder="1" applyAlignment="1" applyProtection="1">
      <alignment horizontal="center" vertical="center"/>
    </xf>
    <xf numFmtId="0" fontId="3" fillId="0" borderId="13" xfId="0" applyFont="1" applyBorder="1" applyAlignment="1" applyProtection="1">
      <alignment horizontal="center" vertical="center"/>
    </xf>
    <xf numFmtId="0" fontId="3" fillId="0" borderId="14" xfId="0" applyFont="1" applyBorder="1" applyAlignment="1" applyProtection="1">
      <alignment horizontal="center" vertical="center"/>
    </xf>
    <xf numFmtId="0" fontId="9" fillId="3" borderId="0" xfId="0" applyFont="1" applyFill="1" applyBorder="1" applyAlignment="1" applyProtection="1">
      <alignment horizontal="center" vertical="center"/>
    </xf>
    <xf numFmtId="1" fontId="11" fillId="0" borderId="0" xfId="0" applyNumberFormat="1" applyFont="1" applyBorder="1" applyAlignment="1" applyProtection="1">
      <alignment horizontal="left" vertical="center"/>
    </xf>
    <xf numFmtId="0" fontId="28" fillId="6" borderId="6" xfId="0" applyFont="1" applyFill="1" applyBorder="1" applyAlignment="1" applyProtection="1">
      <alignment horizontal="center" vertical="center"/>
      <protection locked="0"/>
    </xf>
    <xf numFmtId="0" fontId="28" fillId="6" borderId="1" xfId="0" applyFont="1" applyFill="1" applyBorder="1" applyAlignment="1" applyProtection="1">
      <alignment horizontal="center" vertical="center"/>
      <protection locked="0"/>
    </xf>
    <xf numFmtId="0" fontId="28" fillId="6" borderId="2" xfId="0" applyFont="1" applyFill="1" applyBorder="1" applyAlignment="1" applyProtection="1">
      <alignment horizontal="center" vertical="center"/>
      <protection locked="0"/>
    </xf>
    <xf numFmtId="0" fontId="34" fillId="8" borderId="16" xfId="0" applyFont="1" applyFill="1" applyBorder="1" applyAlignment="1" applyProtection="1">
      <alignment horizontal="center" vertical="center"/>
    </xf>
    <xf numFmtId="0" fontId="34" fillId="8" borderId="11" xfId="0" applyFont="1" applyFill="1" applyBorder="1" applyAlignment="1" applyProtection="1">
      <alignment horizontal="center" vertical="center"/>
    </xf>
    <xf numFmtId="0" fontId="34" fillId="8" borderId="15" xfId="0" applyFont="1" applyFill="1" applyBorder="1" applyAlignment="1" applyProtection="1">
      <alignment horizontal="center" vertical="center"/>
    </xf>
    <xf numFmtId="0" fontId="34" fillId="8" borderId="18" xfId="0" applyFont="1" applyFill="1" applyBorder="1" applyAlignment="1" applyProtection="1">
      <alignment horizontal="center" vertical="center"/>
    </xf>
    <xf numFmtId="0" fontId="34" fillId="8" borderId="0" xfId="0" applyFont="1" applyFill="1" applyAlignment="1" applyProtection="1">
      <alignment horizontal="center" vertical="center"/>
    </xf>
    <xf numFmtId="0" fontId="34" fillId="8" borderId="3" xfId="0" applyFont="1" applyFill="1" applyBorder="1" applyAlignment="1" applyProtection="1">
      <alignment horizontal="center" vertical="center"/>
    </xf>
    <xf numFmtId="0" fontId="34" fillId="8" borderId="20" xfId="0" applyFont="1" applyFill="1" applyBorder="1" applyAlignment="1" applyProtection="1">
      <alignment horizontal="center" vertical="center"/>
    </xf>
    <xf numFmtId="0" fontId="34" fillId="8" borderId="13" xfId="0" applyFont="1" applyFill="1" applyBorder="1" applyAlignment="1" applyProtection="1">
      <alignment horizontal="center" vertical="center"/>
    </xf>
    <xf numFmtId="0" fontId="34" fillId="8" borderId="14" xfId="0" applyFont="1" applyFill="1" applyBorder="1" applyAlignment="1" applyProtection="1">
      <alignment horizontal="center" vertical="center"/>
    </xf>
    <xf numFmtId="0" fontId="52" fillId="0" borderId="0" xfId="0" applyFont="1" applyAlignment="1" applyProtection="1">
      <alignment horizontal="left" vertical="center"/>
      <protection locked="0"/>
    </xf>
    <xf numFmtId="0" fontId="53" fillId="0" borderId="0" xfId="0" applyFont="1" applyAlignment="1" applyProtection="1">
      <alignment horizontal="left" vertical="center"/>
      <protection locked="0"/>
    </xf>
  </cellXfs>
  <cellStyles count="45">
    <cellStyle name="20% - Colore 1" xfId="18" builtinId="30" customBuiltin="1"/>
    <cellStyle name="20% - Colore 2" xfId="21" builtinId="34" customBuiltin="1"/>
    <cellStyle name="20% - Colore 3" xfId="24" builtinId="38" customBuiltin="1"/>
    <cellStyle name="20% - Colore 4" xfId="27" builtinId="42" customBuiltin="1"/>
    <cellStyle name="20% - Colore 5" xfId="30" builtinId="46" customBuiltin="1"/>
    <cellStyle name="20% - Colore 6" xfId="33" builtinId="50" customBuiltin="1"/>
    <cellStyle name="40% - Colore 1" xfId="19" builtinId="31" customBuiltin="1"/>
    <cellStyle name="40% - Colore 2" xfId="22" builtinId="35" customBuiltin="1"/>
    <cellStyle name="40% - Colore 3" xfId="25" builtinId="39" customBuiltin="1"/>
    <cellStyle name="40% - Colore 4" xfId="28" builtinId="43" customBuiltin="1"/>
    <cellStyle name="40% - Colore 5" xfId="31" builtinId="47" customBuiltin="1"/>
    <cellStyle name="40% - Colore 6" xfId="34" builtinId="51" customBuiltin="1"/>
    <cellStyle name="60% - Colore 1 2" xfId="37" xr:uid="{2375C744-5AFB-495F-9031-E76732D0F419}"/>
    <cellStyle name="60% - Colore 2 2" xfId="38" xr:uid="{8DF3DFE4-8FA7-451E-8D48-C4EF4D983147}"/>
    <cellStyle name="60% - Colore 3 2" xfId="39" xr:uid="{B489E521-DB33-4491-A5A0-84477D4448F9}"/>
    <cellStyle name="60% - Colore 4 2" xfId="40" xr:uid="{B5C85A9F-8630-4900-ACD1-52D19CB92FCB}"/>
    <cellStyle name="60% - Colore 5 2" xfId="41" xr:uid="{6339F0B4-C290-47EA-8BCB-B258E214CC69}"/>
    <cellStyle name="60% - Colore 6 2" xfId="42" xr:uid="{74C71A4D-B692-420E-AF57-F12100480FEF}"/>
    <cellStyle name="Calcolo" xfId="10" builtinId="22" customBuiltin="1"/>
    <cellStyle name="Cella collegata" xfId="11" builtinId="24" customBuiltin="1"/>
    <cellStyle name="Cella da controllare" xfId="12" builtinId="23" customBuiltin="1"/>
    <cellStyle name="Colore 1" xfId="17" builtinId="29" customBuiltin="1"/>
    <cellStyle name="Colore 2" xfId="20" builtinId="33" customBuiltin="1"/>
    <cellStyle name="Colore 3" xfId="23" builtinId="37" customBuiltin="1"/>
    <cellStyle name="Colore 4" xfId="26" builtinId="41" customBuiltin="1"/>
    <cellStyle name="Colore 5" xfId="29" builtinId="45" customBuiltin="1"/>
    <cellStyle name="Colore 6" xfId="32" builtinId="49" customBuiltin="1"/>
    <cellStyle name="Input" xfId="8" builtinId="20" customBuiltin="1"/>
    <cellStyle name="Neutrale 2" xfId="36" xr:uid="{0DAC77D0-EF01-499E-8214-96A85AC882DB}"/>
    <cellStyle name="Normale" xfId="0" builtinId="0"/>
    <cellStyle name="Normale 2" xfId="43" xr:uid="{FE391712-AC3D-4299-841A-231A76FA03C7}"/>
    <cellStyle name="Normale 3" xfId="44" xr:uid="{8A635F26-72D8-450B-9AC1-638509D280C9}"/>
    <cellStyle name="Nota" xfId="14" builtinId="10" customBuiltin="1"/>
    <cellStyle name="Output" xfId="9" builtinId="21" customBuiltin="1"/>
    <cellStyle name="Testo avviso" xfId="13" builtinId="11" customBuiltin="1"/>
    <cellStyle name="Testo descrittivo" xfId="15" builtinId="53" customBuiltin="1"/>
    <cellStyle name="Titolo" xfId="1" builtinId="15" customBuiltin="1"/>
    <cellStyle name="Titolo 1" xfId="2" builtinId="16" customBuiltin="1"/>
    <cellStyle name="Titolo 2" xfId="3" builtinId="17" customBuiltin="1"/>
    <cellStyle name="Titolo 3" xfId="4" builtinId="18" customBuiltin="1"/>
    <cellStyle name="Titolo 4" xfId="5" builtinId="19" customBuiltin="1"/>
    <cellStyle name="Totale" xfId="16" builtinId="25" customBuiltin="1"/>
    <cellStyle name="Valore non valido" xfId="7" builtinId="27" customBuiltin="1"/>
    <cellStyle name="Valore valido" xfId="6" builtinId="26" customBuiltin="1"/>
    <cellStyle name="Valuta 2" xfId="35" xr:uid="{0BA5A97C-3D36-4B89-B7E2-CD3044E77347}"/>
  </cellStyles>
  <dxfs count="29">
    <dxf>
      <numFmt numFmtId="165" formatCode="#,##0.00\ &quot;€&quot;"/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checked="Checked" fmlaLink="$N$38" lockText="1" noThreeD="1"/>
</file>

<file path=xl/ctrlProps/ctrlProp10.xml><?xml version="1.0" encoding="utf-8"?>
<formControlPr xmlns="http://schemas.microsoft.com/office/spreadsheetml/2009/9/main" objectType="CheckBox" fmlaLink="$AD$38" lockText="1" noThreeD="1"/>
</file>

<file path=xl/ctrlProps/ctrlProp11.xml><?xml version="1.0" encoding="utf-8"?>
<formControlPr xmlns="http://schemas.microsoft.com/office/spreadsheetml/2009/9/main" objectType="CheckBox" fmlaLink="$AE$38" lockText="1" noThreeD="1"/>
</file>

<file path=xl/ctrlProps/ctrlProp12.xml><?xml version="1.0" encoding="utf-8"?>
<formControlPr xmlns="http://schemas.microsoft.com/office/spreadsheetml/2009/9/main" objectType="CheckBox" fmlaLink="$AF$38" lockText="1" noThreeD="1"/>
</file>

<file path=xl/ctrlProps/ctrlProp13.xml><?xml version="1.0" encoding="utf-8"?>
<formControlPr xmlns="http://schemas.microsoft.com/office/spreadsheetml/2009/9/main" objectType="CheckBox" fmlaLink="$AB$30" lockText="1" noThreeD="1"/>
</file>

<file path=xl/ctrlProps/ctrlProp14.xml><?xml version="1.0" encoding="utf-8"?>
<formControlPr xmlns="http://schemas.microsoft.com/office/spreadsheetml/2009/9/main" objectType="CheckBox" checked="Checked" fmlaLink="$O$30" lockText="1" noThreeD="1"/>
</file>

<file path=xl/ctrlProps/ctrlProp15.xml><?xml version="1.0" encoding="utf-8"?>
<formControlPr xmlns="http://schemas.microsoft.com/office/spreadsheetml/2009/9/main" objectType="CheckBox" fmlaLink="$T$38" lockText="1" noThreeD="1"/>
</file>

<file path=xl/ctrlProps/ctrlProp16.xml><?xml version="1.0" encoding="utf-8"?>
<formControlPr xmlns="http://schemas.microsoft.com/office/spreadsheetml/2009/9/main" objectType="CheckBox" fmlaLink="$U$38" lockText="1" noThreeD="1"/>
</file>

<file path=xl/ctrlProps/ctrlProp17.xml><?xml version="1.0" encoding="utf-8"?>
<formControlPr xmlns="http://schemas.microsoft.com/office/spreadsheetml/2009/9/main" objectType="CheckBox" fmlaLink="$AG$38" lockText="1" noThreeD="1"/>
</file>

<file path=xl/ctrlProps/ctrlProp18.xml><?xml version="1.0" encoding="utf-8"?>
<formControlPr xmlns="http://schemas.microsoft.com/office/spreadsheetml/2009/9/main" objectType="CheckBox" fmlaLink="$AH$38" lockText="1" noThreeD="1"/>
</file>

<file path=xl/ctrlProps/ctrlProp2.xml><?xml version="1.0" encoding="utf-8"?>
<formControlPr xmlns="http://schemas.microsoft.com/office/spreadsheetml/2009/9/main" objectType="CheckBox" fmlaLink="$O$38" lockText="1" noThreeD="1"/>
</file>

<file path=xl/ctrlProps/ctrlProp3.xml><?xml version="1.0" encoding="utf-8"?>
<formControlPr xmlns="http://schemas.microsoft.com/office/spreadsheetml/2009/9/main" objectType="CheckBox" fmlaLink="$P$38" lockText="1" noThreeD="1"/>
</file>

<file path=xl/ctrlProps/ctrlProp4.xml><?xml version="1.0" encoding="utf-8"?>
<formControlPr xmlns="http://schemas.microsoft.com/office/spreadsheetml/2009/9/main" objectType="CheckBox" fmlaLink="$Q$38" lockText="1" noThreeD="1"/>
</file>

<file path=xl/ctrlProps/ctrlProp5.xml><?xml version="1.0" encoding="utf-8"?>
<formControlPr xmlns="http://schemas.microsoft.com/office/spreadsheetml/2009/9/main" objectType="CheckBox" fmlaLink="$R$38" lockText="1" noThreeD="1"/>
</file>

<file path=xl/ctrlProps/ctrlProp6.xml><?xml version="1.0" encoding="utf-8"?>
<formControlPr xmlns="http://schemas.microsoft.com/office/spreadsheetml/2009/9/main" objectType="CheckBox" fmlaLink="$S$38" lockText="1" noThreeD="1"/>
</file>

<file path=xl/ctrlProps/ctrlProp7.xml><?xml version="1.0" encoding="utf-8"?>
<formControlPr xmlns="http://schemas.microsoft.com/office/spreadsheetml/2009/9/main" objectType="CheckBox" fmlaLink="$AA$38" lockText="1" noThreeD="1"/>
</file>

<file path=xl/ctrlProps/ctrlProp8.xml><?xml version="1.0" encoding="utf-8"?>
<formControlPr xmlns="http://schemas.microsoft.com/office/spreadsheetml/2009/9/main" objectType="CheckBox" fmlaLink="$AB$38" lockText="1" noThreeD="1"/>
</file>

<file path=xl/ctrlProps/ctrlProp9.xml><?xml version="1.0" encoding="utf-8"?>
<formControlPr xmlns="http://schemas.microsoft.com/office/spreadsheetml/2009/9/main" objectType="CheckBox" fmlaLink="$AC$38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6.jp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36</xdr:row>
          <xdr:rowOff>171450</xdr:rowOff>
        </xdr:from>
        <xdr:to>
          <xdr:col>14</xdr:col>
          <xdr:colOff>28575</xdr:colOff>
          <xdr:row>38</xdr:row>
          <xdr:rowOff>19050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36</xdr:row>
          <xdr:rowOff>171450</xdr:rowOff>
        </xdr:from>
        <xdr:to>
          <xdr:col>15</xdr:col>
          <xdr:colOff>19050</xdr:colOff>
          <xdr:row>38</xdr:row>
          <xdr:rowOff>19050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36</xdr:row>
          <xdr:rowOff>171450</xdr:rowOff>
        </xdr:from>
        <xdr:to>
          <xdr:col>16</xdr:col>
          <xdr:colOff>28575</xdr:colOff>
          <xdr:row>38</xdr:row>
          <xdr:rowOff>19050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36</xdr:row>
          <xdr:rowOff>171450</xdr:rowOff>
        </xdr:from>
        <xdr:to>
          <xdr:col>17</xdr:col>
          <xdr:colOff>28575</xdr:colOff>
          <xdr:row>38</xdr:row>
          <xdr:rowOff>19050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</xdr:colOff>
          <xdr:row>36</xdr:row>
          <xdr:rowOff>171450</xdr:rowOff>
        </xdr:from>
        <xdr:to>
          <xdr:col>18</xdr:col>
          <xdr:colOff>28575</xdr:colOff>
          <xdr:row>38</xdr:row>
          <xdr:rowOff>19050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9525</xdr:colOff>
          <xdr:row>36</xdr:row>
          <xdr:rowOff>171450</xdr:rowOff>
        </xdr:from>
        <xdr:to>
          <xdr:col>19</xdr:col>
          <xdr:colOff>19050</xdr:colOff>
          <xdr:row>38</xdr:row>
          <xdr:rowOff>19050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28575</xdr:colOff>
          <xdr:row>36</xdr:row>
          <xdr:rowOff>171450</xdr:rowOff>
        </xdr:from>
        <xdr:to>
          <xdr:col>27</xdr:col>
          <xdr:colOff>57150</xdr:colOff>
          <xdr:row>38</xdr:row>
          <xdr:rowOff>19050</xdr:rowOff>
        </xdr:to>
        <xdr:sp macro="" textlink="">
          <xdr:nvSpPr>
            <xdr:cNvPr id="1155" name="Check Box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00000000-0008-0000-00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28575</xdr:colOff>
          <xdr:row>36</xdr:row>
          <xdr:rowOff>171450</xdr:rowOff>
        </xdr:from>
        <xdr:to>
          <xdr:col>28</xdr:col>
          <xdr:colOff>28575</xdr:colOff>
          <xdr:row>38</xdr:row>
          <xdr:rowOff>19050</xdr:rowOff>
        </xdr:to>
        <xdr:sp macro="" textlink="">
          <xdr:nvSpPr>
            <xdr:cNvPr id="1158" name="Check Box 134" hidden="1">
              <a:extLst>
                <a:ext uri="{63B3BB69-23CF-44E3-9099-C40C66FF867C}">
                  <a14:compatExt spid="_x0000_s1158"/>
                </a:ext>
                <a:ext uri="{FF2B5EF4-FFF2-40B4-BE49-F238E27FC236}">
                  <a16:creationId xmlns:a16="http://schemas.microsoft.com/office/drawing/2014/main" id="{00000000-0008-0000-0000-00008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36</xdr:row>
          <xdr:rowOff>171450</xdr:rowOff>
        </xdr:from>
        <xdr:to>
          <xdr:col>29</xdr:col>
          <xdr:colOff>28575</xdr:colOff>
          <xdr:row>38</xdr:row>
          <xdr:rowOff>19050</xdr:rowOff>
        </xdr:to>
        <xdr:sp macro="" textlink="">
          <xdr:nvSpPr>
            <xdr:cNvPr id="1161" name="Check Box 137" hidden="1">
              <a:extLst>
                <a:ext uri="{63B3BB69-23CF-44E3-9099-C40C66FF867C}">
                  <a14:compatExt spid="_x0000_s1161"/>
                </a:ext>
                <a:ext uri="{FF2B5EF4-FFF2-40B4-BE49-F238E27FC236}">
                  <a16:creationId xmlns:a16="http://schemas.microsoft.com/office/drawing/2014/main" id="{00000000-0008-0000-0000-00008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19050</xdr:colOff>
          <xdr:row>36</xdr:row>
          <xdr:rowOff>171450</xdr:rowOff>
        </xdr:from>
        <xdr:to>
          <xdr:col>30</xdr:col>
          <xdr:colOff>28575</xdr:colOff>
          <xdr:row>38</xdr:row>
          <xdr:rowOff>19050</xdr:rowOff>
        </xdr:to>
        <xdr:sp macro="" textlink="">
          <xdr:nvSpPr>
            <xdr:cNvPr id="1164" name="Check Box 140" hidden="1">
              <a:extLst>
                <a:ext uri="{63B3BB69-23CF-44E3-9099-C40C66FF867C}">
                  <a14:compatExt spid="_x0000_s1164"/>
                </a:ext>
                <a:ext uri="{FF2B5EF4-FFF2-40B4-BE49-F238E27FC236}">
                  <a16:creationId xmlns:a16="http://schemas.microsoft.com/office/drawing/2014/main" id="{00000000-0008-0000-0000-00008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36</xdr:row>
          <xdr:rowOff>171450</xdr:rowOff>
        </xdr:from>
        <xdr:to>
          <xdr:col>31</xdr:col>
          <xdr:colOff>28575</xdr:colOff>
          <xdr:row>38</xdr:row>
          <xdr:rowOff>19050</xdr:rowOff>
        </xdr:to>
        <xdr:sp macro="" textlink="">
          <xdr:nvSpPr>
            <xdr:cNvPr id="1167" name="Check Box 143" hidden="1">
              <a:extLst>
                <a:ext uri="{63B3BB69-23CF-44E3-9099-C40C66FF867C}">
                  <a14:compatExt spid="_x0000_s1167"/>
                </a:ext>
                <a:ext uri="{FF2B5EF4-FFF2-40B4-BE49-F238E27FC236}">
                  <a16:creationId xmlns:a16="http://schemas.microsoft.com/office/drawing/2014/main" id="{00000000-0008-0000-0000-00008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36</xdr:row>
          <xdr:rowOff>171450</xdr:rowOff>
        </xdr:from>
        <xdr:to>
          <xdr:col>32</xdr:col>
          <xdr:colOff>19050</xdr:colOff>
          <xdr:row>38</xdr:row>
          <xdr:rowOff>19050</xdr:rowOff>
        </xdr:to>
        <xdr:sp macro="" textlink="">
          <xdr:nvSpPr>
            <xdr:cNvPr id="1170" name="Check Box 146" hidden="1">
              <a:extLst>
                <a:ext uri="{63B3BB69-23CF-44E3-9099-C40C66FF867C}">
                  <a14:compatExt spid="_x0000_s1170"/>
                </a:ext>
                <a:ext uri="{FF2B5EF4-FFF2-40B4-BE49-F238E27FC236}">
                  <a16:creationId xmlns:a16="http://schemas.microsoft.com/office/drawing/2014/main" id="{00000000-0008-0000-0000-00009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9525</xdr:colOff>
          <xdr:row>28</xdr:row>
          <xdr:rowOff>180975</xdr:rowOff>
        </xdr:from>
        <xdr:to>
          <xdr:col>29</xdr:col>
          <xdr:colOff>28575</xdr:colOff>
          <xdr:row>30</xdr:row>
          <xdr:rowOff>28575</xdr:rowOff>
        </xdr:to>
        <xdr:sp macro="" textlink="">
          <xdr:nvSpPr>
            <xdr:cNvPr id="1201" name="Check Box 177" hidden="1">
              <a:extLst>
                <a:ext uri="{63B3BB69-23CF-44E3-9099-C40C66FF867C}">
                  <a14:compatExt spid="_x0000_s1201"/>
                </a:ext>
                <a:ext uri="{FF2B5EF4-FFF2-40B4-BE49-F238E27FC236}">
                  <a16:creationId xmlns:a16="http://schemas.microsoft.com/office/drawing/2014/main" id="{00000000-0008-0000-0000-0000B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28</xdr:row>
          <xdr:rowOff>180975</xdr:rowOff>
        </xdr:from>
        <xdr:to>
          <xdr:col>16</xdr:col>
          <xdr:colOff>28575</xdr:colOff>
          <xdr:row>30</xdr:row>
          <xdr:rowOff>28575</xdr:rowOff>
        </xdr:to>
        <xdr:sp macro="" textlink="">
          <xdr:nvSpPr>
            <xdr:cNvPr id="1205" name="Check Box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id="{00000000-0008-0000-0000-0000B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36</xdr:row>
          <xdr:rowOff>171450</xdr:rowOff>
        </xdr:from>
        <xdr:to>
          <xdr:col>20</xdr:col>
          <xdr:colOff>9525</xdr:colOff>
          <xdr:row>38</xdr:row>
          <xdr:rowOff>19050</xdr:rowOff>
        </xdr:to>
        <xdr:sp macro="" textlink="">
          <xdr:nvSpPr>
            <xdr:cNvPr id="1389" name="Check Box 365" hidden="1">
              <a:extLst>
                <a:ext uri="{63B3BB69-23CF-44E3-9099-C40C66FF867C}">
                  <a14:compatExt spid="_x0000_s1389"/>
                </a:ext>
                <a:ext uri="{FF2B5EF4-FFF2-40B4-BE49-F238E27FC236}">
                  <a16:creationId xmlns:a16="http://schemas.microsoft.com/office/drawing/2014/main" id="{00000000-0008-0000-0000-00006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36</xdr:row>
          <xdr:rowOff>161925</xdr:rowOff>
        </xdr:from>
        <xdr:to>
          <xdr:col>21</xdr:col>
          <xdr:colOff>9525</xdr:colOff>
          <xdr:row>38</xdr:row>
          <xdr:rowOff>19050</xdr:rowOff>
        </xdr:to>
        <xdr:sp macro="" textlink="">
          <xdr:nvSpPr>
            <xdr:cNvPr id="1401" name="Check Box 377" hidden="1">
              <a:extLst>
                <a:ext uri="{63B3BB69-23CF-44E3-9099-C40C66FF867C}">
                  <a14:compatExt spid="_x0000_s1401"/>
                </a:ext>
                <a:ext uri="{FF2B5EF4-FFF2-40B4-BE49-F238E27FC236}">
                  <a16:creationId xmlns:a16="http://schemas.microsoft.com/office/drawing/2014/main" id="{00000000-0008-0000-0000-00007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219075</xdr:colOff>
          <xdr:row>36</xdr:row>
          <xdr:rowOff>180975</xdr:rowOff>
        </xdr:from>
        <xdr:to>
          <xdr:col>33</xdr:col>
          <xdr:colOff>9525</xdr:colOff>
          <xdr:row>38</xdr:row>
          <xdr:rowOff>28575</xdr:rowOff>
        </xdr:to>
        <xdr:sp macro="" textlink="">
          <xdr:nvSpPr>
            <xdr:cNvPr id="1430" name="Check Box 406" hidden="1">
              <a:extLst>
                <a:ext uri="{63B3BB69-23CF-44E3-9099-C40C66FF867C}">
                  <a14:compatExt spid="_x0000_s1430"/>
                </a:ext>
                <a:ext uri="{FF2B5EF4-FFF2-40B4-BE49-F238E27FC236}">
                  <a16:creationId xmlns:a16="http://schemas.microsoft.com/office/drawing/2014/main" id="{00000000-0008-0000-0000-00009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209550</xdr:colOff>
          <xdr:row>36</xdr:row>
          <xdr:rowOff>171450</xdr:rowOff>
        </xdr:from>
        <xdr:to>
          <xdr:col>34</xdr:col>
          <xdr:colOff>0</xdr:colOff>
          <xdr:row>38</xdr:row>
          <xdr:rowOff>19050</xdr:rowOff>
        </xdr:to>
        <xdr:sp macro="" textlink="">
          <xdr:nvSpPr>
            <xdr:cNvPr id="1433" name="Check Box 409" hidden="1">
              <a:extLst>
                <a:ext uri="{63B3BB69-23CF-44E3-9099-C40C66FF867C}">
                  <a14:compatExt spid="_x0000_s1433"/>
                </a:ext>
                <a:ext uri="{FF2B5EF4-FFF2-40B4-BE49-F238E27FC236}">
                  <a16:creationId xmlns:a16="http://schemas.microsoft.com/office/drawing/2014/main" id="{00000000-0008-0000-0000-00009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119063</xdr:colOff>
      <xdr:row>32</xdr:row>
      <xdr:rowOff>111055</xdr:rowOff>
    </xdr:from>
    <xdr:to>
      <xdr:col>1</xdr:col>
      <xdr:colOff>921088</xdr:colOff>
      <xdr:row>36</xdr:row>
      <xdr:rowOff>103186</xdr:rowOff>
    </xdr:to>
    <xdr:pic>
      <xdr:nvPicPr>
        <xdr:cNvPr id="393" name="Immagine 392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3" y="6341993"/>
          <a:ext cx="2087900" cy="722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9525</xdr:colOff>
      <xdr:row>44</xdr:row>
      <xdr:rowOff>12144</xdr:rowOff>
    </xdr:from>
    <xdr:to>
      <xdr:col>34</xdr:col>
      <xdr:colOff>200025</xdr:colOff>
      <xdr:row>54</xdr:row>
      <xdr:rowOff>76200</xdr:rowOff>
    </xdr:to>
    <xdr:pic>
      <xdr:nvPicPr>
        <xdr:cNvPr id="339" name="Picture 338" descr="Front view of the SR590: 8x 3.5-inch drive bays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77975" y="8403669"/>
          <a:ext cx="5229225" cy="1873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9525</xdr:colOff>
      <xdr:row>44</xdr:row>
      <xdr:rowOff>0</xdr:rowOff>
    </xdr:from>
    <xdr:to>
      <xdr:col>61</xdr:col>
      <xdr:colOff>157529</xdr:colOff>
      <xdr:row>55</xdr:row>
      <xdr:rowOff>161925</xdr:rowOff>
    </xdr:to>
    <xdr:pic>
      <xdr:nvPicPr>
        <xdr:cNvPr id="340" name="Picture 339" descr="Rear view of the SR590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2075" y="8391525"/>
          <a:ext cx="4967654" cy="215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9525</xdr:colOff>
      <xdr:row>54</xdr:row>
      <xdr:rowOff>9525</xdr:rowOff>
    </xdr:from>
    <xdr:to>
      <xdr:col>34</xdr:col>
      <xdr:colOff>200025</xdr:colOff>
      <xdr:row>64</xdr:row>
      <xdr:rowOff>160734</xdr:rowOff>
    </xdr:to>
    <xdr:pic>
      <xdr:nvPicPr>
        <xdr:cNvPr id="341" name="Picture 340" descr="Front view of the SR590: 12x 3.5-inch drive bays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77975" y="10210800"/>
          <a:ext cx="5229225" cy="19609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9525</xdr:colOff>
      <xdr:row>64</xdr:row>
      <xdr:rowOff>95250</xdr:rowOff>
    </xdr:from>
    <xdr:to>
      <xdr:col>34</xdr:col>
      <xdr:colOff>200025</xdr:colOff>
      <xdr:row>75</xdr:row>
      <xdr:rowOff>65484</xdr:rowOff>
    </xdr:to>
    <xdr:pic>
      <xdr:nvPicPr>
        <xdr:cNvPr id="342" name="Picture 341" descr="Front view of the SR590: Up to 16x 2.5-inch drive bays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77975" y="12106275"/>
          <a:ext cx="5229225" cy="19609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409575</xdr:colOff>
      <xdr:row>12</xdr:row>
      <xdr:rowOff>47021</xdr:rowOff>
    </xdr:from>
    <xdr:to>
      <xdr:col>1</xdr:col>
      <xdr:colOff>1381125</xdr:colOff>
      <xdr:row>19</xdr:row>
      <xdr:rowOff>376855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2533046"/>
          <a:ext cx="2257425" cy="17109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6">
    <pageSetUpPr fitToPage="1"/>
  </sheetPr>
  <dimension ref="A1:BL93"/>
  <sheetViews>
    <sheetView tabSelected="1" zoomScale="85" zoomScaleNormal="85" workbookViewId="0">
      <selection activeCell="R21" sqref="R21:S21"/>
    </sheetView>
  </sheetViews>
  <sheetFormatPr defaultColWidth="8.85546875" defaultRowHeight="15" x14ac:dyDescent="0.25"/>
  <cols>
    <col min="1" max="1" width="19.28515625" style="146" bestFit="1" customWidth="1"/>
    <col min="2" max="2" width="23.42578125" style="146" customWidth="1"/>
    <col min="3" max="3" width="44.85546875" style="104" customWidth="1"/>
    <col min="4" max="4" width="31.140625" style="104" customWidth="1"/>
    <col min="5" max="5" width="39.140625" style="104" bestFit="1" customWidth="1"/>
    <col min="6" max="6" width="8.85546875" style="146" bestFit="1" customWidth="1"/>
    <col min="7" max="7" width="12.42578125" style="104" customWidth="1"/>
    <col min="8" max="8" width="5.42578125" style="104" bestFit="1" customWidth="1"/>
    <col min="9" max="9" width="11.5703125" style="104" bestFit="1" customWidth="1"/>
    <col min="10" max="10" width="31" style="104" customWidth="1"/>
    <col min="11" max="11" width="4.28515625" style="104" customWidth="1"/>
    <col min="12" max="63" width="3.28515625" style="104" customWidth="1"/>
    <col min="64" max="16384" width="8.85546875" style="104"/>
  </cols>
  <sheetData>
    <row r="1" spans="1:62" s="96" customFormat="1" ht="18.75" x14ac:dyDescent="0.25">
      <c r="A1" s="95" t="s">
        <v>98</v>
      </c>
      <c r="K1" s="95" t="s">
        <v>37</v>
      </c>
    </row>
    <row r="2" spans="1:62" s="96" customFormat="1" ht="15.75" x14ac:dyDescent="0.25">
      <c r="A2" s="97" t="s">
        <v>36</v>
      </c>
      <c r="K2" s="98" t="s">
        <v>45</v>
      </c>
    </row>
    <row r="3" spans="1:62" s="98" customFormat="1" ht="15.75" x14ac:dyDescent="0.25">
      <c r="A3" s="98" t="s">
        <v>130</v>
      </c>
      <c r="K3" s="98" t="s">
        <v>46</v>
      </c>
    </row>
    <row r="4" spans="1:62" s="98" customFormat="1" ht="15.75" x14ac:dyDescent="0.25">
      <c r="A4" s="98" t="s">
        <v>99</v>
      </c>
      <c r="K4" s="98" t="s">
        <v>39</v>
      </c>
    </row>
    <row r="5" spans="1:62" s="98" customFormat="1" ht="15.75" x14ac:dyDescent="0.25">
      <c r="A5" s="98" t="s">
        <v>100</v>
      </c>
      <c r="K5" s="98" t="s">
        <v>47</v>
      </c>
    </row>
    <row r="6" spans="1:62" s="98" customFormat="1" ht="15.75" x14ac:dyDescent="0.25">
      <c r="A6" s="98" t="s">
        <v>101</v>
      </c>
    </row>
    <row r="7" spans="1:62" s="98" customFormat="1" ht="18.75" x14ac:dyDescent="0.25">
      <c r="A7" s="98" t="s">
        <v>102</v>
      </c>
      <c r="K7" s="95" t="s">
        <v>44</v>
      </c>
    </row>
    <row r="8" spans="1:62" s="98" customFormat="1" ht="15.75" x14ac:dyDescent="0.25">
      <c r="A8" s="98" t="s">
        <v>103</v>
      </c>
      <c r="K8" s="98" t="s">
        <v>48</v>
      </c>
    </row>
    <row r="9" spans="1:62" s="98" customFormat="1" ht="15.75" x14ac:dyDescent="0.25">
      <c r="A9" s="98" t="s">
        <v>104</v>
      </c>
      <c r="K9" s="98" t="s">
        <v>32</v>
      </c>
    </row>
    <row r="10" spans="1:62" s="98" customFormat="1" ht="15.75" x14ac:dyDescent="0.25">
      <c r="A10" s="98" t="s">
        <v>129</v>
      </c>
      <c r="K10" s="98" t="s">
        <v>33</v>
      </c>
    </row>
    <row r="11" spans="1:62" s="98" customFormat="1" ht="15.75" x14ac:dyDescent="0.25">
      <c r="A11" s="98" t="s">
        <v>105</v>
      </c>
    </row>
    <row r="12" spans="1:62" s="98" customFormat="1" ht="16.5" thickBot="1" x14ac:dyDescent="0.3">
      <c r="A12" s="99" t="s">
        <v>137</v>
      </c>
      <c r="B12" s="100"/>
      <c r="F12" s="100"/>
    </row>
    <row r="13" spans="1:62" ht="18.75" x14ac:dyDescent="0.25">
      <c r="A13" s="101"/>
      <c r="B13" s="102"/>
      <c r="C13" s="246" t="s">
        <v>164</v>
      </c>
      <c r="D13" s="247"/>
      <c r="E13" s="247"/>
      <c r="F13" s="247"/>
      <c r="G13" s="247"/>
      <c r="H13" s="247"/>
      <c r="I13" s="248"/>
      <c r="J13" s="95"/>
      <c r="K13" s="103"/>
      <c r="L13" s="95"/>
      <c r="M13" s="95"/>
      <c r="N13" s="95"/>
      <c r="O13" s="95"/>
      <c r="P13" s="95"/>
      <c r="Q13" s="95"/>
      <c r="AC13" s="95" t="s">
        <v>38</v>
      </c>
      <c r="BJ13" s="105"/>
    </row>
    <row r="14" spans="1:62" ht="18.75" x14ac:dyDescent="0.25">
      <c r="A14" s="106"/>
      <c r="B14" s="107"/>
      <c r="C14" s="249"/>
      <c r="D14" s="250"/>
      <c r="E14" s="250"/>
      <c r="F14" s="250"/>
      <c r="G14" s="250"/>
      <c r="H14" s="250"/>
      <c r="I14" s="251"/>
      <c r="J14" s="95"/>
      <c r="K14" s="108"/>
      <c r="L14" s="109" t="s">
        <v>50</v>
      </c>
      <c r="M14" s="110"/>
      <c r="N14" s="110"/>
      <c r="O14" s="110"/>
      <c r="P14" s="110"/>
      <c r="Q14" s="110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11"/>
      <c r="AL14" s="111"/>
      <c r="AM14" s="111"/>
      <c r="AN14" s="111"/>
      <c r="AO14" s="111"/>
      <c r="AP14" s="111"/>
      <c r="AQ14" s="111"/>
      <c r="AR14" s="111"/>
      <c r="AS14" s="111"/>
      <c r="AT14" s="111"/>
      <c r="AU14" s="111"/>
      <c r="AV14" s="111"/>
      <c r="AW14" s="111"/>
      <c r="AX14" s="111"/>
      <c r="AY14" s="111"/>
      <c r="AZ14" s="111"/>
      <c r="BA14" s="111"/>
      <c r="BB14" s="111"/>
      <c r="BC14" s="111"/>
      <c r="BD14" s="111"/>
      <c r="BE14" s="111"/>
      <c r="BF14" s="111"/>
      <c r="BG14" s="111"/>
      <c r="BH14" s="111"/>
      <c r="BI14" s="111"/>
      <c r="BJ14" s="112"/>
    </row>
    <row r="15" spans="1:62" ht="14.45" customHeight="1" x14ac:dyDescent="0.25">
      <c r="A15" s="106"/>
      <c r="B15" s="107"/>
      <c r="C15" s="252"/>
      <c r="D15" s="253"/>
      <c r="E15" s="253"/>
      <c r="F15" s="253"/>
      <c r="G15" s="253"/>
      <c r="H15" s="253"/>
      <c r="I15" s="254"/>
      <c r="J15" s="95"/>
      <c r="K15" s="113"/>
      <c r="L15" s="98" t="s">
        <v>132</v>
      </c>
      <c r="M15" s="95"/>
      <c r="N15" s="95"/>
      <c r="O15" s="95"/>
      <c r="P15" s="95"/>
      <c r="Q15" s="95"/>
      <c r="BJ15" s="114"/>
    </row>
    <row r="16" spans="1:62" ht="14.45" customHeight="1" x14ac:dyDescent="0.25">
      <c r="A16" s="106"/>
      <c r="B16" s="115"/>
      <c r="C16" s="260" t="s">
        <v>163</v>
      </c>
      <c r="D16" s="261"/>
      <c r="E16" s="261"/>
      <c r="F16" s="261"/>
      <c r="G16" s="261"/>
      <c r="H16" s="261"/>
      <c r="I16" s="262"/>
      <c r="J16" s="95"/>
      <c r="K16" s="113"/>
      <c r="L16" s="98" t="s">
        <v>59</v>
      </c>
      <c r="M16" s="95"/>
      <c r="N16" s="95"/>
      <c r="O16" s="95"/>
      <c r="P16" s="95"/>
      <c r="Q16" s="95"/>
      <c r="BJ16" s="114"/>
    </row>
    <row r="17" spans="1:63" ht="14.45" customHeight="1" x14ac:dyDescent="0.25">
      <c r="A17" s="116"/>
      <c r="B17" s="115"/>
      <c r="C17" s="263"/>
      <c r="D17" s="264"/>
      <c r="E17" s="264"/>
      <c r="F17" s="264"/>
      <c r="G17" s="264"/>
      <c r="H17" s="264"/>
      <c r="I17" s="265"/>
      <c r="J17" s="95"/>
      <c r="K17" s="113"/>
      <c r="L17" s="98"/>
      <c r="M17" s="117"/>
      <c r="N17" s="117"/>
      <c r="O17" s="117"/>
      <c r="P17" s="117"/>
      <c r="Q17" s="117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BJ17" s="114"/>
    </row>
    <row r="18" spans="1:63" ht="14.45" customHeight="1" x14ac:dyDescent="0.25">
      <c r="A18" s="106"/>
      <c r="B18" s="107"/>
      <c r="C18" s="263"/>
      <c r="D18" s="264"/>
      <c r="E18" s="264"/>
      <c r="F18" s="264"/>
      <c r="G18" s="264"/>
      <c r="H18" s="264"/>
      <c r="I18" s="265"/>
      <c r="J18" s="95"/>
      <c r="K18" s="108"/>
      <c r="L18" s="109" t="s">
        <v>52</v>
      </c>
      <c r="M18" s="118"/>
      <c r="N18" s="118"/>
      <c r="O18" s="118"/>
      <c r="P18" s="118"/>
      <c r="Q18" s="118"/>
      <c r="R18" s="118"/>
      <c r="S18" s="118"/>
      <c r="T18" s="118"/>
      <c r="U18" s="118"/>
      <c r="V18" s="118"/>
      <c r="W18" s="118"/>
      <c r="X18" s="118"/>
      <c r="Y18" s="118"/>
      <c r="Z18" s="118"/>
      <c r="AA18" s="118"/>
      <c r="AB18" s="119"/>
      <c r="AC18" s="120"/>
      <c r="AD18" s="109" t="s">
        <v>30</v>
      </c>
      <c r="AE18" s="118"/>
      <c r="AF18" s="111"/>
      <c r="AG18" s="111"/>
      <c r="AH18" s="111"/>
      <c r="AI18" s="111"/>
      <c r="AJ18" s="111"/>
      <c r="AK18" s="111"/>
      <c r="AL18" s="111"/>
      <c r="AM18" s="111"/>
      <c r="AN18" s="111"/>
      <c r="AO18" s="111"/>
      <c r="AP18" s="111"/>
      <c r="AQ18" s="111"/>
      <c r="AR18" s="111"/>
      <c r="AS18" s="111"/>
      <c r="AT18" s="111"/>
      <c r="AU18" s="111"/>
      <c r="AV18" s="111"/>
      <c r="AW18" s="111"/>
      <c r="AX18" s="111"/>
      <c r="AY18" s="111"/>
      <c r="AZ18" s="111"/>
      <c r="BA18" s="111"/>
      <c r="BB18" s="111"/>
      <c r="BC18" s="111"/>
      <c r="BD18" s="111"/>
      <c r="BE18" s="111"/>
      <c r="BF18" s="111"/>
      <c r="BG18" s="111"/>
      <c r="BH18" s="111"/>
      <c r="BI18" s="111"/>
      <c r="BJ18" s="112"/>
    </row>
    <row r="19" spans="1:63" ht="14.45" customHeight="1" x14ac:dyDescent="0.25">
      <c r="A19" s="106"/>
      <c r="B19" s="107"/>
      <c r="C19" s="263"/>
      <c r="D19" s="264"/>
      <c r="E19" s="264"/>
      <c r="F19" s="264"/>
      <c r="G19" s="264"/>
      <c r="H19" s="264"/>
      <c r="I19" s="265"/>
      <c r="J19" s="95"/>
      <c r="K19" s="113"/>
      <c r="L19" s="121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1"/>
      <c r="X19" s="121"/>
      <c r="Y19" s="122"/>
      <c r="Z19" s="122"/>
      <c r="AA19" s="122"/>
      <c r="AB19" s="114"/>
      <c r="AC19" s="123"/>
      <c r="AD19" s="122" t="s">
        <v>35</v>
      </c>
      <c r="AE19" s="122"/>
      <c r="AF19" s="121"/>
      <c r="AG19" s="121"/>
      <c r="AH19" s="121"/>
      <c r="AI19" s="122"/>
      <c r="AJ19" s="122"/>
      <c r="AK19" s="122"/>
      <c r="AL19" s="124">
        <f>H46+1</f>
        <v>1</v>
      </c>
      <c r="AM19" s="121"/>
      <c r="AN19" s="121"/>
      <c r="AO19" s="121"/>
      <c r="AP19" s="122"/>
      <c r="AQ19" s="122"/>
      <c r="AR19" s="122"/>
      <c r="AS19" s="121"/>
      <c r="AT19" s="121"/>
      <c r="AU19" s="122"/>
      <c r="AV19" s="122"/>
      <c r="AW19" s="121"/>
      <c r="AX19" s="121"/>
      <c r="AY19" s="121"/>
      <c r="AZ19" s="122"/>
      <c r="BA19" s="121"/>
      <c r="BB19" s="124"/>
      <c r="BC19" s="121"/>
      <c r="BD19" s="121"/>
      <c r="BE19" s="121"/>
      <c r="BF19" s="121"/>
      <c r="BG19" s="121"/>
      <c r="BH19" s="121"/>
      <c r="BI19" s="121"/>
      <c r="BJ19" s="114"/>
    </row>
    <row r="20" spans="1:63" ht="30.75" customHeight="1" x14ac:dyDescent="0.25">
      <c r="A20" s="125"/>
      <c r="B20" s="126"/>
      <c r="C20" s="266"/>
      <c r="D20" s="267"/>
      <c r="E20" s="267"/>
      <c r="F20" s="267"/>
      <c r="G20" s="267"/>
      <c r="H20" s="267"/>
      <c r="I20" s="268"/>
      <c r="J20" s="95"/>
      <c r="K20" s="123"/>
      <c r="L20" s="127" t="s">
        <v>53</v>
      </c>
      <c r="M20" s="122"/>
      <c r="N20" s="122"/>
      <c r="O20" s="122"/>
      <c r="P20" s="122"/>
      <c r="Q20" s="121"/>
      <c r="R20" s="128">
        <f>AL19</f>
        <v>1</v>
      </c>
      <c r="S20" s="129"/>
      <c r="T20" s="122"/>
      <c r="U20" s="122"/>
      <c r="V20" s="122"/>
      <c r="W20" s="121"/>
      <c r="X20" s="121"/>
      <c r="Y20" s="121"/>
      <c r="Z20" s="122"/>
      <c r="AA20" s="122"/>
      <c r="AB20" s="114"/>
      <c r="AC20" s="123"/>
      <c r="AD20" s="122" t="s">
        <v>34</v>
      </c>
      <c r="AE20" s="122"/>
      <c r="AF20" s="121"/>
      <c r="AG20" s="121"/>
      <c r="AH20" s="121"/>
      <c r="AI20" s="122"/>
      <c r="AJ20" s="122"/>
      <c r="AK20" s="122"/>
      <c r="AL20" s="124">
        <f>T31+AG31</f>
        <v>1</v>
      </c>
      <c r="AM20" s="130" t="str">
        <f>IF(AL20&lt;&gt;AL19,"ERRORE, CONTROLLA LE  CPU","VERIFICA OK")</f>
        <v>VERIFICA OK</v>
      </c>
      <c r="AN20" s="121"/>
      <c r="AO20" s="121"/>
      <c r="AP20" s="122"/>
      <c r="AQ20" s="122"/>
      <c r="AR20" s="122"/>
      <c r="AS20" s="121"/>
      <c r="AT20" s="121"/>
      <c r="AU20" s="121"/>
      <c r="AV20" s="122"/>
      <c r="AW20" s="121"/>
      <c r="AX20" s="121"/>
      <c r="AY20" s="121"/>
      <c r="AZ20" s="122"/>
      <c r="BA20" s="121"/>
      <c r="BB20" s="124"/>
      <c r="BC20" s="130"/>
      <c r="BD20" s="122"/>
      <c r="BE20" s="122"/>
      <c r="BF20" s="122"/>
      <c r="BG20" s="122"/>
      <c r="BH20" s="122"/>
      <c r="BI20" s="122"/>
      <c r="BJ20" s="114"/>
    </row>
    <row r="21" spans="1:63" ht="14.45" customHeight="1" x14ac:dyDescent="0.25">
      <c r="A21" s="32"/>
      <c r="B21" s="4"/>
      <c r="C21" s="4"/>
      <c r="D21" s="4"/>
      <c r="E21" s="4"/>
      <c r="F21" s="4"/>
      <c r="G21" s="4"/>
      <c r="H21" s="4"/>
      <c r="I21" s="33"/>
      <c r="J21" s="95"/>
      <c r="K21" s="113"/>
      <c r="L21" s="127" t="s">
        <v>54</v>
      </c>
      <c r="M21" s="122"/>
      <c r="N21" s="122"/>
      <c r="O21" s="122"/>
      <c r="P21" s="122"/>
      <c r="Q21" s="121"/>
      <c r="R21" s="256">
        <f>R20*8</f>
        <v>8</v>
      </c>
      <c r="S21" s="256"/>
      <c r="T21" s="122"/>
      <c r="U21" s="122"/>
      <c r="V21" s="122"/>
      <c r="W21" s="121"/>
      <c r="X21" s="121"/>
      <c r="Y21" s="122"/>
      <c r="Z21" s="122"/>
      <c r="AA21" s="122"/>
      <c r="AB21" s="114"/>
      <c r="AC21" s="123"/>
      <c r="AD21" s="122" t="s">
        <v>28</v>
      </c>
      <c r="AE21" s="121"/>
      <c r="AF21" s="121"/>
      <c r="AG21" s="121"/>
      <c r="AH21" s="121"/>
      <c r="AI21" s="121"/>
      <c r="AJ21" s="121"/>
      <c r="AK21" s="121"/>
      <c r="AL21" s="124">
        <f>H49+1</f>
        <v>1</v>
      </c>
      <c r="AM21" s="122"/>
      <c r="AN21" s="121"/>
      <c r="AO21" s="121"/>
      <c r="AP21" s="122"/>
      <c r="AQ21" s="122"/>
      <c r="AR21" s="122"/>
      <c r="AS21" s="121"/>
      <c r="AT21" s="121"/>
      <c r="AU21" s="121"/>
      <c r="AV21" s="122"/>
      <c r="AW21" s="121"/>
      <c r="AX21" s="121"/>
      <c r="AY21" s="121"/>
      <c r="AZ21" s="122"/>
      <c r="BA21" s="121"/>
      <c r="BB21" s="124"/>
      <c r="BC21" s="122"/>
      <c r="BD21" s="122"/>
      <c r="BE21" s="122"/>
      <c r="BF21" s="122"/>
      <c r="BG21" s="122"/>
      <c r="BH21" s="122"/>
      <c r="BI21" s="122"/>
      <c r="BJ21" s="114"/>
    </row>
    <row r="22" spans="1:63" ht="14.45" customHeight="1" x14ac:dyDescent="0.25">
      <c r="A22" s="34" t="s">
        <v>7</v>
      </c>
      <c r="B22" s="35"/>
      <c r="C22" s="35"/>
      <c r="D22" s="35"/>
      <c r="E22" s="36" t="s">
        <v>8</v>
      </c>
      <c r="F22" s="35"/>
      <c r="G22" s="36" t="s">
        <v>9</v>
      </c>
      <c r="H22" s="35"/>
      <c r="I22" s="37"/>
      <c r="J22" s="95"/>
      <c r="K22" s="113"/>
      <c r="L22" s="127" t="s">
        <v>131</v>
      </c>
      <c r="M22" s="122"/>
      <c r="N22" s="122"/>
      <c r="O22" s="122"/>
      <c r="P22" s="122"/>
      <c r="Q22" s="122"/>
      <c r="R22" s="256">
        <f>AL21*32</f>
        <v>32</v>
      </c>
      <c r="S22" s="256"/>
      <c r="T22" s="122"/>
      <c r="U22" s="122"/>
      <c r="V22" s="122"/>
      <c r="W22" s="121"/>
      <c r="X22" s="121"/>
      <c r="Y22" s="122"/>
      <c r="Z22" s="122"/>
      <c r="AA22" s="122"/>
      <c r="AB22" s="114"/>
      <c r="AC22" s="123"/>
      <c r="AD22" s="122" t="s">
        <v>29</v>
      </c>
      <c r="AE22" s="121"/>
      <c r="AF22" s="121"/>
      <c r="AG22" s="121"/>
      <c r="AH22" s="121"/>
      <c r="AI22" s="121"/>
      <c r="AJ22" s="121"/>
      <c r="AK22" s="121"/>
      <c r="AL22" s="124">
        <f>X38+AK38</f>
        <v>1</v>
      </c>
      <c r="AM22" s="130" t="str">
        <f>IF(AL22&lt;&gt;AL21,"ERRORE POSIZIONAMENTO RAM","VERIFICA OK")</f>
        <v>VERIFICA OK</v>
      </c>
      <c r="AN22" s="121"/>
      <c r="AO22" s="121"/>
      <c r="AP22" s="122"/>
      <c r="AQ22" s="122"/>
      <c r="AR22" s="122"/>
      <c r="AS22" s="121"/>
      <c r="AT22" s="121"/>
      <c r="AU22" s="121"/>
      <c r="AV22" s="122"/>
      <c r="AW22" s="122"/>
      <c r="AX22" s="122"/>
      <c r="AY22" s="122"/>
      <c r="AZ22" s="122"/>
      <c r="BA22" s="121"/>
      <c r="BB22" s="124"/>
      <c r="BC22" s="130"/>
      <c r="BD22" s="122"/>
      <c r="BE22" s="122"/>
      <c r="BF22" s="122"/>
      <c r="BG22" s="122"/>
      <c r="BH22" s="122"/>
      <c r="BI22" s="122"/>
      <c r="BJ22" s="114"/>
    </row>
    <row r="23" spans="1:63" ht="14.45" customHeight="1" x14ac:dyDescent="0.25">
      <c r="A23" s="38"/>
      <c r="B23" s="39"/>
      <c r="C23" s="40"/>
      <c r="D23" s="40"/>
      <c r="E23" s="40"/>
      <c r="F23" s="41"/>
      <c r="G23" s="41"/>
      <c r="H23" s="41"/>
      <c r="I23" s="42"/>
      <c r="K23" s="123"/>
      <c r="L23" s="133" t="s">
        <v>106</v>
      </c>
      <c r="R23" s="134" t="s">
        <v>114</v>
      </c>
      <c r="S23" s="135"/>
      <c r="T23" s="122"/>
      <c r="U23" s="122"/>
      <c r="V23" s="122"/>
      <c r="W23" s="121"/>
      <c r="X23" s="121"/>
      <c r="Y23" s="122"/>
      <c r="Z23" s="122"/>
      <c r="AA23" s="122"/>
      <c r="AB23" s="114"/>
      <c r="AC23" s="123"/>
      <c r="AD23" s="122"/>
      <c r="AE23" s="121"/>
      <c r="AF23" s="121"/>
      <c r="AG23" s="121"/>
      <c r="AH23" s="121"/>
      <c r="AI23" s="121"/>
      <c r="AJ23" s="121"/>
      <c r="AK23" s="121"/>
      <c r="AL23" s="124"/>
      <c r="AM23" s="122"/>
      <c r="AN23" s="121"/>
      <c r="AO23" s="121"/>
      <c r="AP23" s="121"/>
      <c r="AQ23" s="121"/>
      <c r="AR23" s="121"/>
      <c r="AS23" s="121"/>
      <c r="AT23" s="121"/>
      <c r="AU23" s="121"/>
      <c r="AV23" s="122"/>
      <c r="AW23" s="122"/>
      <c r="AX23" s="122"/>
      <c r="AY23" s="122"/>
      <c r="AZ23" s="122"/>
      <c r="BA23" s="121"/>
      <c r="BB23" s="124"/>
      <c r="BC23" s="121"/>
      <c r="BD23" s="122"/>
      <c r="BE23" s="122"/>
      <c r="BF23" s="122"/>
      <c r="BG23" s="122"/>
      <c r="BH23" s="122"/>
      <c r="BI23" s="122"/>
      <c r="BJ23" s="114"/>
    </row>
    <row r="24" spans="1:63" ht="14.45" customHeight="1" x14ac:dyDescent="0.25">
      <c r="A24" s="43" t="s">
        <v>22</v>
      </c>
      <c r="B24" s="44"/>
      <c r="C24" s="35"/>
      <c r="D24" s="36" t="s">
        <v>18</v>
      </c>
      <c r="E24" s="35"/>
      <c r="F24" s="36" t="s">
        <v>19</v>
      </c>
      <c r="G24" s="35"/>
      <c r="H24" s="35"/>
      <c r="I24" s="37"/>
      <c r="K24" s="136"/>
      <c r="L24" s="137"/>
      <c r="M24" s="138"/>
      <c r="N24" s="138"/>
      <c r="O24" s="138"/>
      <c r="P24" s="138"/>
      <c r="Q24" s="139"/>
      <c r="R24" s="140"/>
      <c r="S24" s="138"/>
      <c r="T24" s="138"/>
      <c r="U24" s="138"/>
      <c r="V24" s="138"/>
      <c r="W24" s="139"/>
      <c r="X24" s="139"/>
      <c r="Y24" s="138"/>
      <c r="Z24" s="138"/>
      <c r="AA24" s="138"/>
      <c r="AB24" s="141"/>
      <c r="AC24" s="136"/>
      <c r="AD24" s="138"/>
      <c r="AE24" s="138"/>
      <c r="AF24" s="139"/>
      <c r="AG24" s="139"/>
      <c r="AH24" s="139"/>
      <c r="AI24" s="139"/>
      <c r="AJ24" s="139"/>
      <c r="AK24" s="139"/>
      <c r="AL24" s="140"/>
      <c r="AM24" s="142"/>
      <c r="AN24" s="139"/>
      <c r="AO24" s="139"/>
      <c r="AP24" s="139"/>
      <c r="AQ24" s="139"/>
      <c r="AR24" s="139"/>
      <c r="AS24" s="139"/>
      <c r="AT24" s="139"/>
      <c r="AU24" s="139"/>
      <c r="AV24" s="138"/>
      <c r="AW24" s="138"/>
      <c r="AX24" s="138"/>
      <c r="AY24" s="138"/>
      <c r="AZ24" s="138"/>
      <c r="BA24" s="139"/>
      <c r="BB24" s="140"/>
      <c r="BC24" s="142"/>
      <c r="BD24" s="138"/>
      <c r="BE24" s="138"/>
      <c r="BF24" s="138"/>
      <c r="BG24" s="138"/>
      <c r="BH24" s="138"/>
      <c r="BI24" s="138"/>
      <c r="BJ24" s="141"/>
    </row>
    <row r="25" spans="1:63" ht="14.45" customHeight="1" x14ac:dyDescent="0.25">
      <c r="A25" s="46"/>
      <c r="B25" s="30"/>
      <c r="C25" s="30"/>
      <c r="D25" s="30"/>
      <c r="E25" s="30"/>
      <c r="F25" s="30"/>
      <c r="G25" s="30"/>
      <c r="H25" s="30"/>
      <c r="I25" s="47"/>
      <c r="J25" s="131"/>
      <c r="K25" s="111"/>
      <c r="L25" s="133"/>
      <c r="M25" s="96"/>
      <c r="N25" s="96"/>
      <c r="O25" s="96"/>
      <c r="P25" s="96"/>
      <c r="R25" s="144"/>
      <c r="S25" s="96"/>
      <c r="T25" s="96"/>
      <c r="U25" s="96"/>
      <c r="V25" s="96"/>
      <c r="Y25" s="96"/>
      <c r="Z25" s="96"/>
      <c r="AA25" s="96"/>
      <c r="AB25" s="121"/>
      <c r="AC25" s="111"/>
      <c r="AV25" s="96"/>
      <c r="AW25" s="96"/>
      <c r="AX25" s="96"/>
      <c r="AY25" s="96"/>
      <c r="AZ25" s="96"/>
      <c r="BB25" s="144"/>
      <c r="BC25" s="96"/>
      <c r="BD25" s="96"/>
      <c r="BE25" s="96"/>
      <c r="BF25" s="96"/>
      <c r="BG25" s="96"/>
      <c r="BH25" s="96"/>
      <c r="BI25" s="96"/>
      <c r="BJ25" s="111"/>
      <c r="BK25" s="121"/>
    </row>
    <row r="26" spans="1:63" ht="14.45" customHeight="1" x14ac:dyDescent="0.25">
      <c r="A26" s="43" t="s">
        <v>21</v>
      </c>
      <c r="B26" s="44"/>
      <c r="C26" s="35"/>
      <c r="D26" s="36" t="s">
        <v>18</v>
      </c>
      <c r="E26" s="35"/>
      <c r="F26" s="36" t="s">
        <v>19</v>
      </c>
      <c r="G26" s="35"/>
      <c r="H26" s="35"/>
      <c r="I26" s="37"/>
      <c r="J26" s="131"/>
      <c r="K26" s="121"/>
      <c r="L26" s="145"/>
      <c r="M26" s="122"/>
      <c r="N26" s="122"/>
      <c r="O26" s="122"/>
      <c r="P26" s="122"/>
      <c r="Q26" s="121"/>
      <c r="R26" s="124"/>
      <c r="S26" s="122"/>
      <c r="T26" s="122"/>
      <c r="U26" s="122"/>
      <c r="V26" s="122"/>
      <c r="W26" s="121"/>
      <c r="X26" s="121"/>
      <c r="Y26" s="122"/>
      <c r="Z26" s="122"/>
      <c r="AA26" s="122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2"/>
      <c r="AW26" s="122"/>
      <c r="AX26" s="122"/>
      <c r="AY26" s="122"/>
      <c r="AZ26" s="122"/>
      <c r="BA26" s="121"/>
      <c r="BB26" s="124"/>
      <c r="BC26" s="130"/>
      <c r="BD26" s="122"/>
      <c r="BE26" s="122"/>
      <c r="BF26" s="122"/>
      <c r="BG26" s="122"/>
      <c r="BH26" s="122"/>
      <c r="BI26" s="122"/>
      <c r="BJ26" s="121"/>
      <c r="BK26" s="121"/>
    </row>
    <row r="27" spans="1:63" ht="14.45" customHeight="1" x14ac:dyDescent="0.25">
      <c r="A27" s="46"/>
      <c r="B27" s="30"/>
      <c r="C27" s="30"/>
      <c r="D27" s="30"/>
      <c r="E27" s="30"/>
      <c r="F27" s="30"/>
      <c r="G27" s="30"/>
      <c r="H27" s="30"/>
      <c r="I27" s="47"/>
      <c r="BC27" s="96"/>
      <c r="BD27" s="96"/>
      <c r="BE27" s="96"/>
      <c r="BF27" s="96"/>
      <c r="BG27" s="96"/>
      <c r="BH27" s="96"/>
      <c r="BI27" s="96"/>
      <c r="BJ27" s="96"/>
    </row>
    <row r="28" spans="1:63" ht="14.45" customHeight="1" thickBot="1" x14ac:dyDescent="0.3">
      <c r="A28" s="48"/>
      <c r="B28" s="49"/>
      <c r="C28" s="50" t="s">
        <v>42</v>
      </c>
      <c r="D28" s="4"/>
      <c r="E28" s="51">
        <v>3</v>
      </c>
      <c r="F28" s="52"/>
      <c r="G28" s="4"/>
      <c r="H28" s="4"/>
      <c r="I28" s="33"/>
      <c r="AB28" s="147"/>
    </row>
    <row r="29" spans="1:63" ht="14.45" customHeight="1" x14ac:dyDescent="0.25">
      <c r="A29" s="53"/>
      <c r="B29" s="54"/>
      <c r="C29" s="45"/>
      <c r="D29" s="45"/>
      <c r="E29" s="45"/>
      <c r="F29" s="54"/>
      <c r="G29" s="45"/>
      <c r="H29" s="45"/>
      <c r="I29" s="55"/>
      <c r="L29" s="257"/>
      <c r="M29" s="258"/>
      <c r="N29" s="258"/>
      <c r="O29" s="258"/>
      <c r="P29" s="258"/>
      <c r="Q29" s="258"/>
      <c r="R29" s="258"/>
      <c r="S29" s="258"/>
      <c r="T29" s="258"/>
      <c r="U29" s="258"/>
      <c r="V29" s="258"/>
      <c r="W29" s="258"/>
      <c r="X29" s="258"/>
      <c r="Y29" s="258"/>
      <c r="Z29" s="258"/>
      <c r="AA29" s="258"/>
      <c r="AB29" s="258"/>
      <c r="AC29" s="258"/>
      <c r="AD29" s="258"/>
      <c r="AE29" s="258"/>
      <c r="AF29" s="258"/>
      <c r="AG29" s="258"/>
      <c r="AH29" s="258"/>
      <c r="AI29" s="258"/>
      <c r="AJ29" s="259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</row>
    <row r="30" spans="1:63" ht="14.45" customHeight="1" x14ac:dyDescent="0.25">
      <c r="A30" s="143"/>
      <c r="B30" s="117"/>
      <c r="C30" s="148"/>
      <c r="D30" s="148"/>
      <c r="E30" s="148"/>
      <c r="F30" s="117"/>
      <c r="G30" s="149" t="s">
        <v>13</v>
      </c>
      <c r="H30" s="117"/>
      <c r="I30" s="150" t="s">
        <v>14</v>
      </c>
      <c r="L30" s="56"/>
      <c r="M30" s="4"/>
      <c r="N30" s="4"/>
      <c r="O30" s="57" t="b">
        <v>1</v>
      </c>
      <c r="P30" s="58"/>
      <c r="Q30" s="59" t="s">
        <v>26</v>
      </c>
      <c r="R30" s="60"/>
      <c r="S30" s="60"/>
      <c r="T30" s="61"/>
      <c r="U30" s="62"/>
      <c r="V30" s="62"/>
      <c r="W30" s="62"/>
      <c r="X30" s="4"/>
      <c r="Y30" s="4"/>
      <c r="Z30" s="4"/>
      <c r="AA30" s="4"/>
      <c r="AB30" s="57" t="b">
        <v>0</v>
      </c>
      <c r="AC30" s="63"/>
      <c r="AD30" s="64" t="s">
        <v>27</v>
      </c>
      <c r="AE30" s="65"/>
      <c r="AF30" s="65"/>
      <c r="AG30" s="61"/>
      <c r="AH30" s="62"/>
      <c r="AI30" s="62"/>
      <c r="AJ30" s="66"/>
      <c r="AL30" s="121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/>
      <c r="BH30" s="121"/>
      <c r="BI30" s="121"/>
      <c r="BJ30" s="121"/>
    </row>
    <row r="31" spans="1:63" ht="14.45" customHeight="1" x14ac:dyDescent="0.25">
      <c r="A31" s="153" t="s">
        <v>61</v>
      </c>
      <c r="B31" s="154" t="s">
        <v>12</v>
      </c>
      <c r="C31" s="148" t="s">
        <v>20</v>
      </c>
      <c r="D31" s="148"/>
      <c r="E31" s="148"/>
      <c r="F31" s="155"/>
      <c r="G31" s="149" t="s">
        <v>16</v>
      </c>
      <c r="H31" s="156" t="s">
        <v>0</v>
      </c>
      <c r="I31" s="150" t="s">
        <v>15</v>
      </c>
      <c r="L31" s="56"/>
      <c r="M31" s="4"/>
      <c r="N31" s="4"/>
      <c r="O31" s="4"/>
      <c r="P31" s="59" t="str">
        <f>IF(T31&gt;0,"CPU","")</f>
        <v>CPU</v>
      </c>
      <c r="Q31" s="60"/>
      <c r="R31" s="60"/>
      <c r="S31" s="60"/>
      <c r="T31" s="61">
        <f>COUNTIF(O30,"VERO")</f>
        <v>1</v>
      </c>
      <c r="U31" s="62"/>
      <c r="V31" s="62"/>
      <c r="W31" s="62"/>
      <c r="X31" s="4"/>
      <c r="Y31" s="4"/>
      <c r="Z31" s="4"/>
      <c r="AA31" s="4"/>
      <c r="AB31" s="4"/>
      <c r="AC31" s="64" t="str">
        <f>IF(AG31&gt;0,"CPU","")</f>
        <v/>
      </c>
      <c r="AD31" s="65"/>
      <c r="AE31" s="65"/>
      <c r="AF31" s="65"/>
      <c r="AG31" s="61">
        <f>COUNTIF(AB30,"VERO")</f>
        <v>0</v>
      </c>
      <c r="AH31" s="62"/>
      <c r="AI31" s="62"/>
      <c r="AJ31" s="66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</row>
    <row r="32" spans="1:63" ht="14.45" customHeight="1" x14ac:dyDescent="0.25">
      <c r="A32" s="157" t="s">
        <v>108</v>
      </c>
      <c r="B32" s="158" t="s">
        <v>138</v>
      </c>
      <c r="C32" s="96" t="s">
        <v>107</v>
      </c>
      <c r="D32" s="159"/>
      <c r="E32" s="159"/>
      <c r="F32" s="160"/>
      <c r="G32" s="161">
        <v>1305</v>
      </c>
      <c r="H32" s="144">
        <v>1</v>
      </c>
      <c r="I32" s="162">
        <f>H32*G32</f>
        <v>1305</v>
      </c>
      <c r="L32" s="56"/>
      <c r="M32" s="4"/>
      <c r="N32" s="4"/>
      <c r="O32" s="4"/>
      <c r="P32" s="59" t="str">
        <f>IF(T31&gt;0,"INSTALLATA","")</f>
        <v>INSTALLATA</v>
      </c>
      <c r="Q32" s="60"/>
      <c r="R32" s="60"/>
      <c r="S32" s="60"/>
      <c r="T32" s="68"/>
      <c r="U32" s="4"/>
      <c r="V32" s="4"/>
      <c r="W32" s="4"/>
      <c r="X32" s="4"/>
      <c r="Y32" s="4"/>
      <c r="Z32" s="4"/>
      <c r="AA32" s="4"/>
      <c r="AB32" s="4"/>
      <c r="AC32" s="64" t="str">
        <f>IF(AG31&gt;0,"INSTALLATA","")</f>
        <v/>
      </c>
      <c r="AD32" s="65"/>
      <c r="AE32" s="65"/>
      <c r="AF32" s="65"/>
      <c r="AG32" s="68"/>
      <c r="AH32" s="4"/>
      <c r="AI32" s="4"/>
      <c r="AJ32" s="69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</row>
    <row r="33" spans="1:64" ht="14.45" customHeight="1" x14ac:dyDescent="0.25">
      <c r="A33" s="164"/>
      <c r="B33" s="159"/>
      <c r="C33" s="165" t="s">
        <v>109</v>
      </c>
      <c r="I33" s="132"/>
      <c r="L33" s="56"/>
      <c r="M33" s="4"/>
      <c r="N33" s="4"/>
      <c r="O33" s="4"/>
      <c r="P33" s="70" t="str">
        <f>IF(AND(T31&gt;0,X37&lt;1),"CPU SENZA RAM","")</f>
        <v/>
      </c>
      <c r="Q33" s="60"/>
      <c r="R33" s="60"/>
      <c r="S33" s="60"/>
      <c r="T33" s="68"/>
      <c r="U33" s="4"/>
      <c r="V33" s="4"/>
      <c r="W33" s="4"/>
      <c r="X33" s="4"/>
      <c r="Y33" s="4"/>
      <c r="Z33" s="4"/>
      <c r="AA33" s="4"/>
      <c r="AB33" s="4"/>
      <c r="AC33" s="71" t="str">
        <f>IF(AND(AG31&gt;0,AK37&lt;1),"CPU SENZA RAM","")</f>
        <v/>
      </c>
      <c r="AD33" s="65"/>
      <c r="AE33" s="65"/>
      <c r="AF33" s="65"/>
      <c r="AG33" s="68"/>
      <c r="AH33" s="4"/>
      <c r="AI33" s="4"/>
      <c r="AJ33" s="69"/>
      <c r="AL33" s="121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1"/>
      <c r="BD33" s="121"/>
      <c r="BE33" s="121"/>
      <c r="BF33" s="121"/>
      <c r="BG33" s="121"/>
      <c r="BH33" s="121"/>
      <c r="BI33" s="121"/>
      <c r="BJ33" s="121"/>
    </row>
    <row r="34" spans="1:64" ht="14.45" customHeight="1" x14ac:dyDescent="0.25">
      <c r="A34" s="164"/>
      <c r="B34" s="159"/>
      <c r="C34" s="96" t="s">
        <v>110</v>
      </c>
      <c r="D34" s="159"/>
      <c r="E34" s="159"/>
      <c r="F34" s="159"/>
      <c r="G34" s="96"/>
      <c r="H34" s="96"/>
      <c r="I34" s="166"/>
      <c r="L34" s="56"/>
      <c r="M34" s="4"/>
      <c r="N34" s="4"/>
      <c r="O34" s="4"/>
      <c r="P34" s="58" t="str">
        <f>IF(AND(T31&lt;1,X37&gt;0),"RAM SENZA CPU","")</f>
        <v/>
      </c>
      <c r="Q34" s="60"/>
      <c r="R34" s="60"/>
      <c r="S34" s="60"/>
      <c r="T34" s="68"/>
      <c r="U34" s="4"/>
      <c r="V34" s="4"/>
      <c r="W34" s="4"/>
      <c r="X34" s="68"/>
      <c r="Y34" s="4"/>
      <c r="Z34" s="4"/>
      <c r="AA34" s="4"/>
      <c r="AB34" s="4"/>
      <c r="AC34" s="63" t="str">
        <f>IF(AND(AG31&lt;1,AK37&gt;0),"RAM SENZA CPU","")</f>
        <v/>
      </c>
      <c r="AD34" s="65"/>
      <c r="AE34" s="65"/>
      <c r="AF34" s="65"/>
      <c r="AG34" s="68"/>
      <c r="AH34" s="4"/>
      <c r="AI34" s="4"/>
      <c r="AJ34" s="69"/>
      <c r="AL34" s="121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1"/>
      <c r="BD34" s="121"/>
      <c r="BE34" s="121"/>
      <c r="BF34" s="121"/>
      <c r="BG34" s="121"/>
      <c r="BH34" s="121"/>
      <c r="BI34" s="121"/>
      <c r="BJ34" s="121"/>
    </row>
    <row r="35" spans="1:64" ht="14.45" customHeight="1" x14ac:dyDescent="0.25">
      <c r="A35" s="167"/>
      <c r="B35" s="168"/>
      <c r="C35" s="96" t="s">
        <v>111</v>
      </c>
      <c r="D35" s="159"/>
      <c r="E35" s="169"/>
      <c r="F35" s="159"/>
      <c r="G35" s="96"/>
      <c r="H35" s="96"/>
      <c r="I35" s="166"/>
      <c r="K35" s="163"/>
      <c r="L35" s="72">
        <f t="shared" ref="L35:W35" si="0">COUNTIF(L38:L40,"VERO")</f>
        <v>0</v>
      </c>
      <c r="M35" s="61">
        <f t="shared" si="0"/>
        <v>0</v>
      </c>
      <c r="N35" s="61">
        <f t="shared" si="0"/>
        <v>1</v>
      </c>
      <c r="O35" s="61">
        <f t="shared" si="0"/>
        <v>0</v>
      </c>
      <c r="P35" s="61">
        <f t="shared" si="0"/>
        <v>0</v>
      </c>
      <c r="Q35" s="61">
        <f t="shared" si="0"/>
        <v>0</v>
      </c>
      <c r="R35" s="61">
        <f t="shared" si="0"/>
        <v>0</v>
      </c>
      <c r="S35" s="61">
        <f t="shared" si="0"/>
        <v>0</v>
      </c>
      <c r="T35" s="61">
        <f t="shared" si="0"/>
        <v>0</v>
      </c>
      <c r="U35" s="61">
        <f t="shared" si="0"/>
        <v>0</v>
      </c>
      <c r="V35" s="61">
        <f t="shared" si="0"/>
        <v>0</v>
      </c>
      <c r="W35" s="61">
        <f t="shared" si="0"/>
        <v>0</v>
      </c>
      <c r="X35" s="62"/>
      <c r="Y35" s="61">
        <f t="shared" ref="Y35:AJ35" si="1">COUNTIF(Y38:Y40,"VERO")</f>
        <v>0</v>
      </c>
      <c r="Z35" s="61">
        <f t="shared" si="1"/>
        <v>0</v>
      </c>
      <c r="AA35" s="61">
        <f t="shared" si="1"/>
        <v>0</v>
      </c>
      <c r="AB35" s="61">
        <f t="shared" si="1"/>
        <v>0</v>
      </c>
      <c r="AC35" s="61">
        <f t="shared" si="1"/>
        <v>0</v>
      </c>
      <c r="AD35" s="61">
        <f t="shared" si="1"/>
        <v>0</v>
      </c>
      <c r="AE35" s="61">
        <f t="shared" si="1"/>
        <v>0</v>
      </c>
      <c r="AF35" s="61">
        <f t="shared" si="1"/>
        <v>0</v>
      </c>
      <c r="AG35" s="61">
        <f t="shared" si="1"/>
        <v>0</v>
      </c>
      <c r="AH35" s="61">
        <f t="shared" si="1"/>
        <v>0</v>
      </c>
      <c r="AI35" s="61">
        <f t="shared" si="1"/>
        <v>0</v>
      </c>
      <c r="AJ35" s="73">
        <f t="shared" si="1"/>
        <v>0</v>
      </c>
      <c r="AK35" s="152"/>
      <c r="AL35" s="121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1"/>
      <c r="BD35" s="121"/>
      <c r="BE35" s="121"/>
      <c r="BF35" s="121"/>
      <c r="BG35" s="121"/>
      <c r="BH35" s="121"/>
      <c r="BI35" s="121"/>
      <c r="BJ35" s="121"/>
      <c r="BK35" s="163"/>
    </row>
    <row r="36" spans="1:64" ht="14.45" customHeight="1" x14ac:dyDescent="0.25">
      <c r="A36" s="164"/>
      <c r="B36" s="159"/>
      <c r="C36" s="96" t="s">
        <v>112</v>
      </c>
      <c r="D36" s="159"/>
      <c r="F36" s="168"/>
      <c r="G36" s="96"/>
      <c r="H36" s="96"/>
      <c r="I36" s="166"/>
      <c r="L36" s="56"/>
      <c r="M36" s="74"/>
      <c r="N36" s="45"/>
      <c r="O36" s="75" t="s">
        <v>25</v>
      </c>
      <c r="P36" s="75"/>
      <c r="Q36" s="45"/>
      <c r="R36" s="45"/>
      <c r="S36" s="45"/>
      <c r="T36" s="31"/>
      <c r="U36" s="4"/>
      <c r="V36" s="4"/>
      <c r="W36" s="4"/>
      <c r="X36" s="68"/>
      <c r="Y36" s="31"/>
      <c r="Z36" s="74"/>
      <c r="AA36" s="45"/>
      <c r="AB36" s="75" t="s">
        <v>25</v>
      </c>
      <c r="AC36" s="45"/>
      <c r="AD36" s="45"/>
      <c r="AE36" s="45"/>
      <c r="AF36" s="4"/>
      <c r="AG36" s="4"/>
      <c r="AH36" s="4"/>
      <c r="AI36" s="4"/>
      <c r="AJ36" s="66"/>
      <c r="AK36" s="152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1"/>
      <c r="BD36" s="121"/>
      <c r="BE36" s="121"/>
      <c r="BF36" s="121"/>
      <c r="BG36" s="121"/>
      <c r="BH36" s="121"/>
      <c r="BI36" s="121"/>
      <c r="BJ36" s="121"/>
      <c r="BK36" s="163"/>
    </row>
    <row r="37" spans="1:64" ht="14.45" customHeight="1" x14ac:dyDescent="0.25">
      <c r="A37" s="167"/>
      <c r="B37" s="168"/>
      <c r="C37" s="165" t="s">
        <v>113</v>
      </c>
      <c r="D37" s="159"/>
      <c r="E37" s="169"/>
      <c r="F37" s="159"/>
      <c r="G37" s="96"/>
      <c r="H37" s="96"/>
      <c r="I37" s="166"/>
      <c r="L37" s="56"/>
      <c r="M37" s="29"/>
      <c r="N37" s="76">
        <v>1</v>
      </c>
      <c r="O37" s="76">
        <v>2</v>
      </c>
      <c r="P37" s="76">
        <v>3</v>
      </c>
      <c r="Q37" s="76">
        <v>4</v>
      </c>
      <c r="R37" s="76">
        <v>5</v>
      </c>
      <c r="S37" s="76">
        <v>6</v>
      </c>
      <c r="T37" s="76">
        <v>7</v>
      </c>
      <c r="U37" s="76">
        <v>8</v>
      </c>
      <c r="V37" s="4"/>
      <c r="W37" s="4"/>
      <c r="X37" s="61">
        <f>SUM(X38:X40)</f>
        <v>1</v>
      </c>
      <c r="Y37" s="31"/>
      <c r="Z37" s="29"/>
      <c r="AA37" s="76">
        <v>1</v>
      </c>
      <c r="AB37" s="76">
        <v>2</v>
      </c>
      <c r="AC37" s="76">
        <v>3</v>
      </c>
      <c r="AD37" s="76">
        <v>4</v>
      </c>
      <c r="AE37" s="76">
        <v>5</v>
      </c>
      <c r="AF37" s="76">
        <v>6</v>
      </c>
      <c r="AG37" s="76">
        <v>7</v>
      </c>
      <c r="AH37" s="76">
        <v>8</v>
      </c>
      <c r="AI37" s="4"/>
      <c r="AJ37" s="66"/>
      <c r="AK37" s="151">
        <f>SUM(AK38:AK40)</f>
        <v>0</v>
      </c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51">
        <f>SUM(BK38:BK40)</f>
        <v>0</v>
      </c>
    </row>
    <row r="38" spans="1:64" ht="14.45" customHeight="1" x14ac:dyDescent="0.25">
      <c r="A38" s="167"/>
      <c r="B38" s="168"/>
      <c r="C38" s="96" t="s">
        <v>68</v>
      </c>
      <c r="D38" s="96"/>
      <c r="E38" s="169"/>
      <c r="F38" s="168"/>
      <c r="G38" s="96"/>
      <c r="H38" s="96"/>
      <c r="I38" s="166"/>
      <c r="K38" s="170" t="s">
        <v>24</v>
      </c>
      <c r="L38" s="56"/>
      <c r="M38" s="77"/>
      <c r="N38" s="78" t="b">
        <v>1</v>
      </c>
      <c r="O38" s="78" t="b">
        <v>0</v>
      </c>
      <c r="P38" s="78" t="b">
        <v>0</v>
      </c>
      <c r="Q38" s="78" t="b">
        <v>0</v>
      </c>
      <c r="R38" s="78" t="b">
        <v>0</v>
      </c>
      <c r="S38" s="78" t="b">
        <v>0</v>
      </c>
      <c r="T38" s="78" t="b">
        <v>0</v>
      </c>
      <c r="U38" s="78" t="b">
        <v>0</v>
      </c>
      <c r="V38" s="4"/>
      <c r="W38" s="4"/>
      <c r="X38" s="61">
        <f>COUNTIF(N38:V38,"VERO")</f>
        <v>1</v>
      </c>
      <c r="Y38" s="4"/>
      <c r="Z38" s="4"/>
      <c r="AA38" s="78" t="b">
        <v>0</v>
      </c>
      <c r="AB38" s="78" t="b">
        <v>0</v>
      </c>
      <c r="AC38" s="78" t="b">
        <v>0</v>
      </c>
      <c r="AD38" s="78" t="b">
        <v>0</v>
      </c>
      <c r="AE38" s="78" t="b">
        <v>0</v>
      </c>
      <c r="AF38" s="78" t="b">
        <v>0</v>
      </c>
      <c r="AG38" s="78" t="b">
        <v>0</v>
      </c>
      <c r="AH38" s="78" t="b">
        <v>0</v>
      </c>
      <c r="AI38" s="4"/>
      <c r="AJ38" s="69"/>
      <c r="AK38" s="151">
        <f>COUNTIF(AA38:AI38,"VERO")</f>
        <v>0</v>
      </c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51">
        <f>COUNTIF(AY38:BJ38,"VERO")</f>
        <v>0</v>
      </c>
    </row>
    <row r="39" spans="1:64" ht="14.45" customHeight="1" x14ac:dyDescent="0.25">
      <c r="A39" s="167"/>
      <c r="B39" s="168"/>
      <c r="C39" s="96" t="s">
        <v>69</v>
      </c>
      <c r="D39" s="96"/>
      <c r="F39" s="168"/>
      <c r="G39" s="96"/>
      <c r="H39" s="96"/>
      <c r="I39" s="166"/>
      <c r="K39" s="170"/>
      <c r="L39" s="56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69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51">
        <f>COUNTIF(AY39:BJ39,"VERO")</f>
        <v>0</v>
      </c>
    </row>
    <row r="40" spans="1:64" ht="14.45" customHeight="1" thickBot="1" x14ac:dyDescent="0.3">
      <c r="A40" s="167"/>
      <c r="B40" s="168"/>
      <c r="C40" s="96" t="s">
        <v>70</v>
      </c>
      <c r="D40" s="159"/>
      <c r="E40" s="169"/>
      <c r="F40" s="168"/>
      <c r="G40" s="96"/>
      <c r="H40" s="96"/>
      <c r="I40" s="166"/>
      <c r="K40" s="170"/>
      <c r="L40" s="79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1"/>
      <c r="Y40" s="82"/>
      <c r="Z40" s="80"/>
      <c r="AA40" s="80"/>
      <c r="AB40" s="80"/>
      <c r="AC40" s="80"/>
      <c r="AD40" s="80"/>
      <c r="AE40" s="80"/>
      <c r="AF40" s="80"/>
      <c r="AG40" s="80"/>
      <c r="AH40" s="80"/>
      <c r="AI40" s="80"/>
      <c r="AJ40" s="83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51">
        <f>COUNTIF(AY40:BJ40,"VERO")</f>
        <v>0</v>
      </c>
    </row>
    <row r="41" spans="1:64" ht="14.45" customHeight="1" x14ac:dyDescent="0.25">
      <c r="A41" s="167"/>
      <c r="B41" s="168"/>
      <c r="C41" s="96" t="s">
        <v>115</v>
      </c>
      <c r="D41" s="96"/>
      <c r="E41" s="169"/>
      <c r="F41" s="168"/>
      <c r="G41" s="96"/>
      <c r="H41" s="96"/>
      <c r="I41" s="166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52"/>
    </row>
    <row r="42" spans="1:64" ht="14.45" customHeight="1" x14ac:dyDescent="0.25">
      <c r="A42" s="171"/>
      <c r="C42" s="96" t="s">
        <v>116</v>
      </c>
      <c r="D42" s="96"/>
      <c r="F42" s="168"/>
      <c r="G42" s="96"/>
      <c r="H42" s="96"/>
      <c r="I42" s="166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52"/>
    </row>
    <row r="43" spans="1:64" ht="14.45" customHeight="1" x14ac:dyDescent="0.25">
      <c r="A43" s="172"/>
      <c r="B43" s="173"/>
      <c r="C43" s="174" t="s">
        <v>60</v>
      </c>
      <c r="D43" s="138"/>
      <c r="E43" s="138"/>
      <c r="F43" s="173"/>
      <c r="G43" s="138"/>
      <c r="H43" s="138"/>
      <c r="I43" s="175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52"/>
    </row>
    <row r="44" spans="1:64" ht="14.45" customHeight="1" x14ac:dyDescent="0.25">
      <c r="A44" s="176"/>
      <c r="B44" s="177"/>
      <c r="C44" s="178"/>
      <c r="D44" s="179"/>
      <c r="E44" s="179"/>
      <c r="F44" s="84" t="s">
        <v>17</v>
      </c>
      <c r="G44" s="180" t="s">
        <v>13</v>
      </c>
      <c r="H44" s="181"/>
      <c r="I44" s="182" t="s">
        <v>14</v>
      </c>
      <c r="K44" s="121"/>
      <c r="L44" s="121"/>
      <c r="M44" s="121"/>
      <c r="N44" s="121"/>
      <c r="O44" s="121"/>
      <c r="P44" s="121"/>
      <c r="Q44" s="121"/>
      <c r="R44" s="121"/>
      <c r="S44" s="183" t="s">
        <v>56</v>
      </c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83" t="s">
        <v>57</v>
      </c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51">
        <f>COUNTIF(AY44:BJ44,"VERO")</f>
        <v>0</v>
      </c>
    </row>
    <row r="45" spans="1:64" ht="14.45" customHeight="1" x14ac:dyDescent="0.25">
      <c r="A45" s="153" t="s">
        <v>61</v>
      </c>
      <c r="B45" s="154" t="s">
        <v>12</v>
      </c>
      <c r="C45" s="148" t="s">
        <v>51</v>
      </c>
      <c r="D45" s="184"/>
      <c r="E45" s="184"/>
      <c r="F45" s="67" t="s">
        <v>15</v>
      </c>
      <c r="G45" s="149" t="s">
        <v>16</v>
      </c>
      <c r="H45" s="156" t="s">
        <v>0</v>
      </c>
      <c r="I45" s="185" t="s">
        <v>15</v>
      </c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51">
        <f>COUNTIF(AY45:BJ45,"VERO")</f>
        <v>0</v>
      </c>
    </row>
    <row r="46" spans="1:64" ht="14.45" customHeight="1" x14ac:dyDescent="0.25">
      <c r="A46" s="186" t="s">
        <v>80</v>
      </c>
      <c r="B46" s="187" t="s">
        <v>139</v>
      </c>
      <c r="C46" s="138" t="s">
        <v>117</v>
      </c>
      <c r="D46" s="188"/>
      <c r="E46" s="188"/>
      <c r="F46" s="85">
        <v>0</v>
      </c>
      <c r="G46" s="189">
        <v>386</v>
      </c>
      <c r="H46" s="140">
        <f>F46</f>
        <v>0</v>
      </c>
      <c r="I46" s="190">
        <f>H46*G46</f>
        <v>0</v>
      </c>
      <c r="K46" s="121"/>
      <c r="L46" s="121"/>
      <c r="M46" s="121"/>
      <c r="N46" s="121"/>
      <c r="O46" s="121"/>
      <c r="P46" s="121"/>
      <c r="Q46" s="19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51">
        <f>COUNTIF(AY46:BJ46,"VERO")</f>
        <v>0</v>
      </c>
    </row>
    <row r="47" spans="1:64" ht="14.45" customHeight="1" x14ac:dyDescent="0.25">
      <c r="A47" s="192"/>
      <c r="B47" s="193"/>
      <c r="C47" s="178" t="s">
        <v>4</v>
      </c>
      <c r="D47" s="178"/>
      <c r="E47" s="178"/>
      <c r="F47" s="84" t="s">
        <v>31</v>
      </c>
      <c r="G47" s="180" t="s">
        <v>13</v>
      </c>
      <c r="H47" s="181"/>
      <c r="I47" s="182" t="s">
        <v>14</v>
      </c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9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51">
        <f>SUM(BK44:BK46)</f>
        <v>0</v>
      </c>
      <c r="BL47" s="163"/>
    </row>
    <row r="48" spans="1:64" ht="14.45" customHeight="1" x14ac:dyDescent="0.25">
      <c r="A48" s="153" t="s">
        <v>61</v>
      </c>
      <c r="B48" s="154" t="s">
        <v>12</v>
      </c>
      <c r="C48" s="194" t="s">
        <v>118</v>
      </c>
      <c r="D48" s="148"/>
      <c r="E48" s="195" t="str">
        <f>IF(SUM(H49:H51)&gt;88,"TROPPE RAM","")</f>
        <v/>
      </c>
      <c r="F48" s="67" t="s">
        <v>15</v>
      </c>
      <c r="G48" s="149" t="s">
        <v>16</v>
      </c>
      <c r="H48" s="156" t="s">
        <v>0</v>
      </c>
      <c r="I48" s="185" t="s">
        <v>15</v>
      </c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52"/>
    </row>
    <row r="49" spans="1:63" ht="14.45" customHeight="1" x14ac:dyDescent="0.25">
      <c r="A49" s="196" t="s">
        <v>81</v>
      </c>
      <c r="B49" s="158" t="s">
        <v>140</v>
      </c>
      <c r="C49" s="96" t="s">
        <v>71</v>
      </c>
      <c r="D49" s="96"/>
      <c r="F49" s="86">
        <v>0</v>
      </c>
      <c r="G49" s="161">
        <v>250</v>
      </c>
      <c r="H49" s="144">
        <f>F49</f>
        <v>0</v>
      </c>
      <c r="I49" s="197">
        <f t="shared" ref="I49" si="2">H49*G49</f>
        <v>0</v>
      </c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63"/>
    </row>
    <row r="50" spans="1:63" ht="14.45" customHeight="1" x14ac:dyDescent="0.25">
      <c r="A50" s="198"/>
      <c r="B50" s="199"/>
      <c r="C50" s="179" t="s">
        <v>23</v>
      </c>
      <c r="D50" s="179"/>
      <c r="E50" s="179"/>
      <c r="F50" s="84" t="s">
        <v>17</v>
      </c>
      <c r="G50" s="180" t="s">
        <v>13</v>
      </c>
      <c r="H50" s="181"/>
      <c r="I50" s="182" t="s">
        <v>14</v>
      </c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63"/>
    </row>
    <row r="51" spans="1:63" ht="14.45" customHeight="1" x14ac:dyDescent="0.25">
      <c r="A51" s="153" t="s">
        <v>61</v>
      </c>
      <c r="B51" s="154" t="s">
        <v>12</v>
      </c>
      <c r="C51" s="194" t="s">
        <v>72</v>
      </c>
      <c r="D51" s="184"/>
      <c r="E51" s="200" t="str">
        <f>IF(SUM(H52:H56)&gt;6,"TROPPI DISCHI","")</f>
        <v/>
      </c>
      <c r="F51" s="67" t="s">
        <v>15</v>
      </c>
      <c r="G51" s="149" t="s">
        <v>16</v>
      </c>
      <c r="H51" s="156" t="s">
        <v>0</v>
      </c>
      <c r="I51" s="185" t="s">
        <v>15</v>
      </c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</row>
    <row r="52" spans="1:63" ht="14.45" customHeight="1" x14ac:dyDescent="0.25">
      <c r="A52" s="196" t="s">
        <v>119</v>
      </c>
      <c r="B52" s="158" t="s">
        <v>146</v>
      </c>
      <c r="C52" s="96" t="s">
        <v>123</v>
      </c>
      <c r="D52" s="96"/>
      <c r="E52" s="96"/>
      <c r="F52" s="87">
        <v>0</v>
      </c>
      <c r="G52" s="201">
        <v>203</v>
      </c>
      <c r="H52" s="144">
        <f>F52</f>
        <v>0</v>
      </c>
      <c r="I52" s="197">
        <f t="shared" ref="I52:I56" si="3">H52*G52</f>
        <v>0</v>
      </c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</row>
    <row r="53" spans="1:63" ht="14.45" customHeight="1" x14ac:dyDescent="0.25">
      <c r="A53" s="196" t="s">
        <v>120</v>
      </c>
      <c r="B53" s="158" t="s">
        <v>147</v>
      </c>
      <c r="C53" s="96" t="s">
        <v>124</v>
      </c>
      <c r="D53" s="96"/>
      <c r="E53" s="96"/>
      <c r="F53" s="87">
        <v>0</v>
      </c>
      <c r="G53" s="161">
        <v>147</v>
      </c>
      <c r="H53" s="144">
        <f>F53</f>
        <v>0</v>
      </c>
      <c r="I53" s="197">
        <f t="shared" si="3"/>
        <v>0</v>
      </c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</row>
    <row r="54" spans="1:63" ht="14.45" customHeight="1" x14ac:dyDescent="0.25">
      <c r="A54" s="196" t="s">
        <v>121</v>
      </c>
      <c r="B54" s="158" t="s">
        <v>148</v>
      </c>
      <c r="C54" s="96" t="s">
        <v>125</v>
      </c>
      <c r="D54" s="96"/>
      <c r="E54" s="96"/>
      <c r="F54" s="87">
        <v>0</v>
      </c>
      <c r="G54" s="161">
        <v>153</v>
      </c>
      <c r="H54" s="144">
        <f>F54</f>
        <v>0</v>
      </c>
      <c r="I54" s="197">
        <f t="shared" si="3"/>
        <v>0</v>
      </c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</row>
    <row r="55" spans="1:63" ht="14.45" customHeight="1" x14ac:dyDescent="0.25">
      <c r="A55" s="196" t="s">
        <v>121</v>
      </c>
      <c r="B55" s="158" t="s">
        <v>149</v>
      </c>
      <c r="C55" s="96" t="s">
        <v>126</v>
      </c>
      <c r="F55" s="87">
        <v>0</v>
      </c>
      <c r="G55" s="161">
        <v>133</v>
      </c>
      <c r="H55" s="144">
        <f>F55</f>
        <v>0</v>
      </c>
      <c r="I55" s="197">
        <f t="shared" si="3"/>
        <v>0</v>
      </c>
      <c r="AB55" s="147"/>
    </row>
    <row r="56" spans="1:63" ht="14.45" customHeight="1" x14ac:dyDescent="0.25">
      <c r="A56" s="196" t="s">
        <v>122</v>
      </c>
      <c r="B56" s="158" t="s">
        <v>150</v>
      </c>
      <c r="C56" s="96" t="s">
        <v>127</v>
      </c>
      <c r="D56" s="96"/>
      <c r="E56" s="96"/>
      <c r="F56" s="87">
        <v>0</v>
      </c>
      <c r="G56" s="161">
        <v>98</v>
      </c>
      <c r="H56" s="144">
        <f>F56</f>
        <v>0</v>
      </c>
      <c r="I56" s="197">
        <f t="shared" si="3"/>
        <v>0</v>
      </c>
      <c r="M56" s="202"/>
      <c r="T56" s="151"/>
      <c r="U56" s="151"/>
      <c r="V56" s="151"/>
      <c r="W56" s="151"/>
      <c r="X56" s="152"/>
      <c r="Z56" s="202"/>
      <c r="AA56" s="202"/>
      <c r="AF56" s="151"/>
      <c r="AG56" s="151"/>
      <c r="AH56" s="151"/>
      <c r="AI56" s="151"/>
      <c r="AJ56" s="151"/>
      <c r="AM56" s="202"/>
      <c r="AN56" s="202"/>
      <c r="AS56" s="151"/>
      <c r="AV56" s="151"/>
      <c r="AW56" s="151"/>
      <c r="AZ56" s="202"/>
      <c r="BA56" s="202"/>
      <c r="BF56" s="151"/>
      <c r="BG56" s="151"/>
      <c r="BH56" s="151"/>
      <c r="BI56" s="151"/>
      <c r="BJ56" s="151"/>
    </row>
    <row r="57" spans="1:63" ht="14.45" customHeight="1" x14ac:dyDescent="0.25">
      <c r="A57" s="192"/>
      <c r="B57" s="193"/>
      <c r="C57" s="178" t="s">
        <v>1</v>
      </c>
      <c r="D57" s="178"/>
      <c r="E57" s="178"/>
      <c r="F57" s="84" t="s">
        <v>31</v>
      </c>
      <c r="G57" s="180" t="s">
        <v>13</v>
      </c>
      <c r="H57" s="181"/>
      <c r="I57" s="182" t="s">
        <v>14</v>
      </c>
      <c r="L57" s="121"/>
      <c r="M57" s="121"/>
      <c r="N57" s="121"/>
      <c r="O57" s="121"/>
      <c r="P57" s="121"/>
      <c r="Q57" s="121"/>
      <c r="R57" s="121"/>
      <c r="S57" s="121"/>
      <c r="T57" s="121"/>
      <c r="U57" s="203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203"/>
      <c r="AS57" s="163"/>
      <c r="BF57" s="163"/>
    </row>
    <row r="58" spans="1:63" ht="14.45" customHeight="1" x14ac:dyDescent="0.25">
      <c r="A58" s="153" t="s">
        <v>61</v>
      </c>
      <c r="B58" s="154" t="s">
        <v>12</v>
      </c>
      <c r="C58" s="194" t="s">
        <v>64</v>
      </c>
      <c r="D58" s="148"/>
      <c r="E58" s="200" t="str">
        <f>IF(SUM(H59:H63)&gt;3,"TROPPE SCHEDE","")</f>
        <v/>
      </c>
      <c r="F58" s="67" t="s">
        <v>15</v>
      </c>
      <c r="G58" s="149" t="s">
        <v>16</v>
      </c>
      <c r="H58" s="156" t="s">
        <v>0</v>
      </c>
      <c r="I58" s="185" t="s">
        <v>15</v>
      </c>
      <c r="L58" s="19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N58" s="183" t="s">
        <v>58</v>
      </c>
      <c r="BJ58" s="121"/>
    </row>
    <row r="59" spans="1:63" ht="14.45" customHeight="1" x14ac:dyDescent="0.25">
      <c r="A59" s="196" t="s">
        <v>73</v>
      </c>
      <c r="B59" s="158" t="s">
        <v>141</v>
      </c>
      <c r="C59" s="96" t="s">
        <v>88</v>
      </c>
      <c r="D59" s="96"/>
      <c r="E59" s="96"/>
      <c r="F59" s="87">
        <v>0</v>
      </c>
      <c r="G59" s="161">
        <v>27.56</v>
      </c>
      <c r="H59" s="144">
        <f>F59</f>
        <v>0</v>
      </c>
      <c r="I59" s="197">
        <f t="shared" ref="I59:I61" si="4">H59*G59</f>
        <v>0</v>
      </c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</row>
    <row r="60" spans="1:63" ht="14.45" customHeight="1" x14ac:dyDescent="0.25">
      <c r="A60" s="196" t="s">
        <v>82</v>
      </c>
      <c r="B60" s="158" t="s">
        <v>142</v>
      </c>
      <c r="C60" s="96" t="s">
        <v>83</v>
      </c>
      <c r="D60" s="96"/>
      <c r="E60" s="96"/>
      <c r="F60" s="87">
        <v>0</v>
      </c>
      <c r="G60" s="161">
        <v>175</v>
      </c>
      <c r="H60" s="144">
        <f>F60</f>
        <v>0</v>
      </c>
      <c r="I60" s="197">
        <f t="shared" si="4"/>
        <v>0</v>
      </c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</row>
    <row r="61" spans="1:63" ht="14.45" customHeight="1" x14ac:dyDescent="0.25">
      <c r="A61" s="196" t="s">
        <v>86</v>
      </c>
      <c r="B61" s="158" t="s">
        <v>144</v>
      </c>
      <c r="C61" s="96" t="s">
        <v>84</v>
      </c>
      <c r="D61" s="96"/>
      <c r="E61" s="96"/>
      <c r="F61" s="87">
        <v>0</v>
      </c>
      <c r="G61" s="161">
        <v>327</v>
      </c>
      <c r="H61" s="144">
        <f>F61</f>
        <v>0</v>
      </c>
      <c r="I61" s="197">
        <f t="shared" si="4"/>
        <v>0</v>
      </c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</row>
    <row r="62" spans="1:63" ht="14.45" customHeight="1" x14ac:dyDescent="0.25">
      <c r="A62" s="196" t="s">
        <v>85</v>
      </c>
      <c r="B62" s="158" t="s">
        <v>143</v>
      </c>
      <c r="C62" s="96" t="s">
        <v>87</v>
      </c>
      <c r="D62" s="96"/>
      <c r="E62" s="96"/>
      <c r="F62" s="87">
        <v>0</v>
      </c>
      <c r="G62" s="161">
        <v>206</v>
      </c>
      <c r="H62" s="144">
        <f t="shared" ref="H62:H63" si="5">F62</f>
        <v>0</v>
      </c>
      <c r="I62" s="197">
        <f>H62*G62</f>
        <v>0</v>
      </c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</row>
    <row r="63" spans="1:63" ht="14.45" customHeight="1" x14ac:dyDescent="0.25">
      <c r="A63" s="186" t="s">
        <v>74</v>
      </c>
      <c r="B63" s="187" t="s">
        <v>145</v>
      </c>
      <c r="C63" s="138" t="s">
        <v>89</v>
      </c>
      <c r="D63" s="139"/>
      <c r="E63" s="139"/>
      <c r="F63" s="85">
        <v>0</v>
      </c>
      <c r="G63" s="189">
        <v>326</v>
      </c>
      <c r="H63" s="140">
        <f t="shared" si="5"/>
        <v>0</v>
      </c>
      <c r="I63" s="190">
        <f>H63*G63</f>
        <v>0</v>
      </c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</row>
    <row r="64" spans="1:63" ht="14.45" customHeight="1" x14ac:dyDescent="0.25">
      <c r="A64" s="196"/>
      <c r="B64" s="158"/>
      <c r="C64" s="148" t="s">
        <v>3</v>
      </c>
      <c r="D64" s="148"/>
      <c r="E64" s="148"/>
      <c r="F64" s="67" t="s">
        <v>31</v>
      </c>
      <c r="G64" s="149" t="s">
        <v>13</v>
      </c>
      <c r="H64" s="117"/>
      <c r="I64" s="185" t="s">
        <v>14</v>
      </c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</row>
    <row r="65" spans="1:64" ht="14.45" customHeight="1" x14ac:dyDescent="0.25">
      <c r="A65" s="153" t="s">
        <v>61</v>
      </c>
      <c r="B65" s="154" t="s">
        <v>12</v>
      </c>
      <c r="C65" s="194" t="s">
        <v>43</v>
      </c>
      <c r="D65" s="148"/>
      <c r="E65" s="148"/>
      <c r="F65" s="67" t="s">
        <v>15</v>
      </c>
      <c r="G65" s="149" t="s">
        <v>16</v>
      </c>
      <c r="H65" s="156" t="s">
        <v>0</v>
      </c>
      <c r="I65" s="185" t="s">
        <v>15</v>
      </c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</row>
    <row r="66" spans="1:64" ht="14.45" customHeight="1" x14ac:dyDescent="0.25">
      <c r="A66" s="196" t="s">
        <v>96</v>
      </c>
      <c r="B66" s="158" t="s">
        <v>151</v>
      </c>
      <c r="C66" s="96" t="s">
        <v>90</v>
      </c>
      <c r="D66" s="96"/>
      <c r="E66" s="96"/>
      <c r="F66" s="86">
        <v>0</v>
      </c>
      <c r="G66" s="161">
        <v>671</v>
      </c>
      <c r="H66" s="144">
        <f>F66</f>
        <v>0</v>
      </c>
      <c r="I66" s="197">
        <f t="shared" ref="I66" si="6">H66*G66</f>
        <v>0</v>
      </c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</row>
    <row r="67" spans="1:64" ht="14.45" customHeight="1" x14ac:dyDescent="0.25">
      <c r="A67" s="196" t="s">
        <v>94</v>
      </c>
      <c r="B67" s="158" t="s">
        <v>154</v>
      </c>
      <c r="C67" s="96" t="s">
        <v>92</v>
      </c>
      <c r="D67" s="96"/>
      <c r="E67" s="96"/>
      <c r="F67" s="86">
        <v>0</v>
      </c>
      <c r="G67" s="161">
        <v>25.26</v>
      </c>
      <c r="H67" s="144">
        <f>F67</f>
        <v>0</v>
      </c>
      <c r="I67" s="197">
        <f>H67*G67</f>
        <v>0</v>
      </c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</row>
    <row r="68" spans="1:64" ht="14.45" customHeight="1" x14ac:dyDescent="0.25">
      <c r="A68" s="196" t="s">
        <v>95</v>
      </c>
      <c r="B68" s="158" t="s">
        <v>152</v>
      </c>
      <c r="C68" s="96" t="s">
        <v>93</v>
      </c>
      <c r="D68" s="96"/>
      <c r="E68" s="96"/>
      <c r="F68" s="86">
        <v>0</v>
      </c>
      <c r="G68" s="161">
        <v>32.270000000000003</v>
      </c>
      <c r="H68" s="144">
        <f>F68</f>
        <v>0</v>
      </c>
      <c r="I68" s="197">
        <f>H68*G68</f>
        <v>0</v>
      </c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</row>
    <row r="69" spans="1:64" ht="14.45" customHeight="1" x14ac:dyDescent="0.25">
      <c r="A69" s="196" t="s">
        <v>97</v>
      </c>
      <c r="B69" s="158" t="s">
        <v>153</v>
      </c>
      <c r="C69" s="96" t="s">
        <v>91</v>
      </c>
      <c r="D69" s="96"/>
      <c r="E69" s="96"/>
      <c r="F69" s="86">
        <v>0</v>
      </c>
      <c r="G69" s="161">
        <v>95.7</v>
      </c>
      <c r="H69" s="144">
        <f t="shared" ref="H69" si="7">F69</f>
        <v>0</v>
      </c>
      <c r="I69" s="197">
        <f t="shared" ref="I69" si="8">H69*G69</f>
        <v>0</v>
      </c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204"/>
      <c r="AC69" s="121"/>
      <c r="AD69" s="121"/>
      <c r="AE69" s="121"/>
      <c r="AF69" s="121"/>
      <c r="AG69" s="121"/>
      <c r="AH69" s="121"/>
    </row>
    <row r="70" spans="1:64" ht="14.45" customHeight="1" x14ac:dyDescent="0.25">
      <c r="A70" s="186" t="s">
        <v>62</v>
      </c>
      <c r="B70" s="205" t="s">
        <v>155</v>
      </c>
      <c r="C70" s="174" t="s">
        <v>63</v>
      </c>
      <c r="D70" s="138"/>
      <c r="E70" s="138"/>
      <c r="F70" s="88">
        <v>0</v>
      </c>
      <c r="G70" s="189">
        <v>46</v>
      </c>
      <c r="H70" s="140">
        <f>F70</f>
        <v>0</v>
      </c>
      <c r="I70" s="190">
        <f>H70*G70</f>
        <v>0</v>
      </c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</row>
    <row r="71" spans="1:64" ht="14.45" customHeight="1" x14ac:dyDescent="0.25">
      <c r="A71" s="206"/>
      <c r="B71" s="207"/>
      <c r="C71" s="178"/>
      <c r="D71" s="178"/>
      <c r="E71" s="208"/>
      <c r="F71" s="84" t="s">
        <v>17</v>
      </c>
      <c r="G71" s="180" t="s">
        <v>13</v>
      </c>
      <c r="H71" s="181"/>
      <c r="I71" s="182" t="s">
        <v>14</v>
      </c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</row>
    <row r="72" spans="1:64" ht="14.45" customHeight="1" x14ac:dyDescent="0.25">
      <c r="A72" s="153" t="s">
        <v>61</v>
      </c>
      <c r="B72" s="154" t="s">
        <v>12</v>
      </c>
      <c r="C72" s="148" t="s">
        <v>5</v>
      </c>
      <c r="D72" s="148"/>
      <c r="E72" s="209"/>
      <c r="F72" s="67" t="s">
        <v>15</v>
      </c>
      <c r="G72" s="149" t="s">
        <v>16</v>
      </c>
      <c r="H72" s="156" t="s">
        <v>0</v>
      </c>
      <c r="I72" s="185" t="s">
        <v>15</v>
      </c>
      <c r="L72" s="183"/>
      <c r="AN72" s="183"/>
      <c r="BJ72" s="121"/>
    </row>
    <row r="73" spans="1:64" ht="14.45" customHeight="1" x14ac:dyDescent="0.25">
      <c r="A73" s="196" t="s">
        <v>75</v>
      </c>
      <c r="B73" s="158" t="s">
        <v>156</v>
      </c>
      <c r="C73" s="96" t="s">
        <v>6</v>
      </c>
      <c r="D73" s="96"/>
      <c r="E73" s="210" t="str">
        <f>IF((AND(H73=0,H75=1)),"SELEZIONARE EST. GARANZIA 24 MESI","")</f>
        <v/>
      </c>
      <c r="F73" s="86">
        <v>0</v>
      </c>
      <c r="G73" s="161">
        <v>81</v>
      </c>
      <c r="H73" s="144">
        <f>F73</f>
        <v>0</v>
      </c>
      <c r="I73" s="197">
        <f t="shared" ref="I73" si="9">H73*G73</f>
        <v>0</v>
      </c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</row>
    <row r="74" spans="1:64" ht="14.45" customHeight="1" x14ac:dyDescent="0.25">
      <c r="A74" s="196" t="s">
        <v>135</v>
      </c>
      <c r="B74" s="158" t="s">
        <v>157</v>
      </c>
      <c r="C74" s="96" t="s">
        <v>133</v>
      </c>
      <c r="D74" s="210"/>
      <c r="E74" s="210" t="str">
        <f>IF((AND(H74=0,H75=1)),"SELEZIONARE HDD RET. 36 MESI","")</f>
        <v/>
      </c>
      <c r="F74" s="86">
        <v>0</v>
      </c>
      <c r="G74" s="161">
        <v>153</v>
      </c>
      <c r="H74" s="144">
        <f>F74</f>
        <v>0</v>
      </c>
      <c r="I74" s="197">
        <f t="shared" ref="I74" si="10">H74*G74</f>
        <v>0</v>
      </c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</row>
    <row r="75" spans="1:64" ht="14.45" customHeight="1" x14ac:dyDescent="0.25">
      <c r="A75" s="186" t="s">
        <v>136</v>
      </c>
      <c r="B75" s="187" t="s">
        <v>158</v>
      </c>
      <c r="C75" s="138" t="s">
        <v>134</v>
      </c>
      <c r="D75" s="138"/>
      <c r="E75" s="210" t="str">
        <f>IF((AND(H73=1,H74=1,H75=0)),"SELEZIONARE HDD RET. 60 MESI","")</f>
        <v/>
      </c>
      <c r="F75" s="85">
        <v>0</v>
      </c>
      <c r="G75" s="189">
        <v>255</v>
      </c>
      <c r="H75" s="140">
        <f>F75</f>
        <v>0</v>
      </c>
      <c r="I75" s="190">
        <f t="shared" ref="I75" si="11">H75*G75</f>
        <v>0</v>
      </c>
    </row>
    <row r="76" spans="1:64" ht="14.45" customHeight="1" x14ac:dyDescent="0.25">
      <c r="A76" s="211"/>
      <c r="B76" s="207"/>
      <c r="C76" s="178"/>
      <c r="D76" s="178"/>
      <c r="E76" s="178"/>
      <c r="F76" s="84" t="s">
        <v>31</v>
      </c>
      <c r="G76" s="180" t="s">
        <v>13</v>
      </c>
      <c r="H76" s="181"/>
      <c r="I76" s="182" t="s">
        <v>14</v>
      </c>
    </row>
    <row r="77" spans="1:64" ht="14.45" customHeight="1" x14ac:dyDescent="0.25">
      <c r="A77" s="153" t="s">
        <v>61</v>
      </c>
      <c r="B77" s="154" t="s">
        <v>12</v>
      </c>
      <c r="C77" s="148" t="s">
        <v>2</v>
      </c>
      <c r="D77" s="148"/>
      <c r="E77" s="148"/>
      <c r="F77" s="67" t="s">
        <v>15</v>
      </c>
      <c r="G77" s="149" t="s">
        <v>16</v>
      </c>
      <c r="H77" s="156" t="s">
        <v>0</v>
      </c>
      <c r="I77" s="185" t="s">
        <v>15</v>
      </c>
    </row>
    <row r="78" spans="1:64" ht="14.45" customHeight="1" thickBot="1" x14ac:dyDescent="0.3">
      <c r="A78" s="196" t="s">
        <v>76</v>
      </c>
      <c r="B78" s="212" t="s">
        <v>159</v>
      </c>
      <c r="C78" s="213" t="s">
        <v>128</v>
      </c>
      <c r="D78" s="159"/>
      <c r="E78" s="159"/>
      <c r="F78" s="86">
        <v>0</v>
      </c>
      <c r="G78" s="161">
        <v>372</v>
      </c>
      <c r="H78" s="144">
        <f t="shared" ref="H78:H81" si="12">F78</f>
        <v>0</v>
      </c>
      <c r="I78" s="197">
        <f t="shared" ref="I78:I81" si="13">H78*G78</f>
        <v>0</v>
      </c>
      <c r="K78" s="214"/>
      <c r="L78" s="215" t="s">
        <v>55</v>
      </c>
      <c r="BL78" s="131"/>
    </row>
    <row r="79" spans="1:64" ht="14.45" customHeight="1" x14ac:dyDescent="0.25">
      <c r="A79" s="196" t="s">
        <v>77</v>
      </c>
      <c r="B79" s="212" t="s">
        <v>160</v>
      </c>
      <c r="C79" s="213" t="s">
        <v>65</v>
      </c>
      <c r="D79" s="159"/>
      <c r="E79" s="159"/>
      <c r="F79" s="86">
        <v>0</v>
      </c>
      <c r="G79" s="161">
        <v>444</v>
      </c>
      <c r="H79" s="144">
        <f t="shared" si="12"/>
        <v>0</v>
      </c>
      <c r="I79" s="197">
        <f t="shared" si="13"/>
        <v>0</v>
      </c>
      <c r="BK79" s="216"/>
      <c r="BL79" s="121"/>
    </row>
    <row r="80" spans="1:64" ht="14.45" customHeight="1" x14ac:dyDescent="0.25">
      <c r="A80" s="196" t="s">
        <v>79</v>
      </c>
      <c r="B80" s="212" t="s">
        <v>161</v>
      </c>
      <c r="C80" s="213" t="s">
        <v>66</v>
      </c>
      <c r="D80" s="159"/>
      <c r="E80" s="159"/>
      <c r="F80" s="86">
        <v>0</v>
      </c>
      <c r="G80" s="161">
        <v>502</v>
      </c>
      <c r="H80" s="144">
        <f t="shared" si="12"/>
        <v>0</v>
      </c>
      <c r="I80" s="197">
        <f t="shared" si="13"/>
        <v>0</v>
      </c>
      <c r="BL80" s="121"/>
    </row>
    <row r="81" spans="1:10" ht="14.45" customHeight="1" thickBot="1" x14ac:dyDescent="0.3">
      <c r="A81" s="196" t="s">
        <v>78</v>
      </c>
      <c r="B81" s="212" t="s">
        <v>162</v>
      </c>
      <c r="C81" s="217" t="s">
        <v>67</v>
      </c>
      <c r="D81" s="218"/>
      <c r="E81" s="218"/>
      <c r="F81" s="91">
        <v>0</v>
      </c>
      <c r="G81" s="219">
        <v>543</v>
      </c>
      <c r="H81" s="124">
        <f t="shared" si="12"/>
        <v>0</v>
      </c>
      <c r="I81" s="197">
        <f t="shared" si="13"/>
        <v>0</v>
      </c>
    </row>
    <row r="82" spans="1:10" x14ac:dyDescent="0.25">
      <c r="A82" s="220"/>
      <c r="B82" s="221"/>
      <c r="C82" s="222"/>
      <c r="D82" s="222"/>
      <c r="E82" s="222"/>
      <c r="F82" s="223"/>
      <c r="G82" s="224" t="s">
        <v>40</v>
      </c>
      <c r="H82" s="223"/>
      <c r="I82" s="225">
        <f>SUM(I32:I81)</f>
        <v>1305</v>
      </c>
    </row>
    <row r="83" spans="1:10" x14ac:dyDescent="0.25">
      <c r="A83" s="226"/>
      <c r="B83" s="227"/>
      <c r="C83" s="227"/>
      <c r="D83" s="227"/>
      <c r="E83" s="228"/>
      <c r="F83" s="229"/>
      <c r="G83" s="230" t="s">
        <v>41</v>
      </c>
      <c r="H83" s="231"/>
      <c r="I83" s="232">
        <f>E28</f>
        <v>3</v>
      </c>
    </row>
    <row r="84" spans="1:10" ht="15.75" thickBot="1" x14ac:dyDescent="0.3">
      <c r="A84" s="226"/>
      <c r="B84" s="227"/>
      <c r="C84" s="227"/>
      <c r="D84" s="227"/>
      <c r="E84" s="227"/>
      <c r="F84" s="227"/>
      <c r="G84" s="233" t="s">
        <v>10</v>
      </c>
      <c r="H84" s="227"/>
      <c r="I84" s="234">
        <f>I82*I83</f>
        <v>3915</v>
      </c>
    </row>
    <row r="85" spans="1:10" ht="16.5" thickBot="1" x14ac:dyDescent="0.3">
      <c r="A85" s="235"/>
      <c r="B85" s="236"/>
      <c r="C85" s="237"/>
      <c r="D85" s="255" t="s">
        <v>165</v>
      </c>
      <c r="E85" s="255"/>
      <c r="F85" s="255"/>
      <c r="G85" s="255"/>
      <c r="H85" s="238"/>
      <c r="I85" s="234">
        <f>'Opzioni Libere'!G97</f>
        <v>0</v>
      </c>
      <c r="J85" s="239" t="str">
        <f>IF(I85&gt;(I84*20%),"SUPERATO IL 20%","")</f>
        <v/>
      </c>
    </row>
    <row r="86" spans="1:10" x14ac:dyDescent="0.25">
      <c r="A86" s="226"/>
      <c r="B86" s="227"/>
      <c r="C86" s="227"/>
      <c r="D86" s="227"/>
      <c r="E86" s="227"/>
      <c r="F86" s="227"/>
      <c r="G86" s="233" t="s">
        <v>49</v>
      </c>
      <c r="H86" s="227"/>
      <c r="I86" s="234">
        <f>(I84+I85)/100*22</f>
        <v>861.3</v>
      </c>
    </row>
    <row r="87" spans="1:10" ht="15.75" thickBot="1" x14ac:dyDescent="0.3">
      <c r="A87" s="240"/>
      <c r="B87" s="241"/>
      <c r="C87" s="242"/>
      <c r="D87" s="242"/>
      <c r="E87" s="242"/>
      <c r="F87" s="243"/>
      <c r="G87" s="244" t="s">
        <v>11</v>
      </c>
      <c r="H87" s="243"/>
      <c r="I87" s="245">
        <f>I84+I86+I85</f>
        <v>4776.3</v>
      </c>
    </row>
    <row r="89" spans="1:10" ht="15.75" thickBot="1" x14ac:dyDescent="0.3"/>
    <row r="90" spans="1:10" ht="15.75" thickBot="1" x14ac:dyDescent="0.3">
      <c r="C90" s="92" t="s">
        <v>360</v>
      </c>
      <c r="D90" s="90"/>
      <c r="E90" s="28"/>
    </row>
    <row r="91" spans="1:10" x14ac:dyDescent="0.25">
      <c r="C91" s="32"/>
      <c r="D91" s="90"/>
      <c r="E91" s="33"/>
    </row>
    <row r="92" spans="1:10" x14ac:dyDescent="0.25">
      <c r="C92" s="32"/>
      <c r="D92" s="31"/>
      <c r="E92" s="33"/>
    </row>
    <row r="93" spans="1:10" ht="15.75" thickBot="1" x14ac:dyDescent="0.3">
      <c r="C93" s="89"/>
      <c r="D93" s="93"/>
      <c r="E93" s="94"/>
    </row>
  </sheetData>
  <sheetProtection algorithmName="SHA-512" hashValue="lEypH+LHXnLzuxxn/VPjwp/e7VtAaByx3A+ahq3+i5K+iCUK2HhE0xAFp5T45qL81JLQ5lWKbrVpFx8zGMMUVw==" saltValue="Y1jCbRYzSE5N6UiQcfP/rw==" spinCount="100000" sheet="1" objects="1" scenarios="1"/>
  <mergeCells count="6">
    <mergeCell ref="C13:I15"/>
    <mergeCell ref="D85:G85"/>
    <mergeCell ref="R22:S22"/>
    <mergeCell ref="R21:S21"/>
    <mergeCell ref="L29:AJ29"/>
    <mergeCell ref="C16:I20"/>
  </mergeCells>
  <conditionalFormatting sqref="AC30:AF34">
    <cfRule type="expression" dxfId="28" priority="160">
      <formula>$AG$31&gt;0</formula>
    </cfRule>
  </conditionalFormatting>
  <conditionalFormatting sqref="N37:N38 P37 R37 T37">
    <cfRule type="expression" dxfId="27" priority="102">
      <formula>$N$35&gt;1</formula>
    </cfRule>
  </conditionalFormatting>
  <conditionalFormatting sqref="O37:O38 Q37 S37 U37">
    <cfRule type="expression" dxfId="26" priority="101">
      <formula>$O$35&gt;1</formula>
    </cfRule>
  </conditionalFormatting>
  <conditionalFormatting sqref="P38">
    <cfRule type="expression" dxfId="25" priority="100">
      <formula>$P$35&gt;1</formula>
    </cfRule>
  </conditionalFormatting>
  <conditionalFormatting sqref="Q38">
    <cfRule type="expression" dxfId="24" priority="99">
      <formula>$Q$35&gt;1</formula>
    </cfRule>
  </conditionalFormatting>
  <conditionalFormatting sqref="R38">
    <cfRule type="expression" dxfId="23" priority="98">
      <formula>$R$35&gt;1</formula>
    </cfRule>
  </conditionalFormatting>
  <conditionalFormatting sqref="S38">
    <cfRule type="expression" dxfId="22" priority="97">
      <formula>$S$35&gt;1</formula>
    </cfRule>
  </conditionalFormatting>
  <conditionalFormatting sqref="AC34:AF34">
    <cfRule type="expression" dxfId="21" priority="171">
      <formula>$AC$34="RAM SENZA CPU"</formula>
    </cfRule>
  </conditionalFormatting>
  <conditionalFormatting sqref="AC33:AF33">
    <cfRule type="expression" dxfId="20" priority="94">
      <formula>$AC$33="CPU SENZA RAM"</formula>
    </cfRule>
  </conditionalFormatting>
  <conditionalFormatting sqref="P30:S34">
    <cfRule type="expression" dxfId="19" priority="87">
      <formula>$T$31&gt;0</formula>
    </cfRule>
  </conditionalFormatting>
  <conditionalFormatting sqref="P34:S34">
    <cfRule type="expression" dxfId="18" priority="88">
      <formula>$P$34="RAM SENZA CPU"</formula>
    </cfRule>
  </conditionalFormatting>
  <conditionalFormatting sqref="P33:S33">
    <cfRule type="expression" dxfId="17" priority="86">
      <formula>$P$33="CPU SENZA RAM"</formula>
    </cfRule>
  </conditionalFormatting>
  <conditionalFormatting sqref="AM20">
    <cfRule type="expression" dxfId="16" priority="57">
      <formula>$AM$20&lt;&gt;"VERIFICA OK"</formula>
    </cfRule>
  </conditionalFormatting>
  <conditionalFormatting sqref="E53">
    <cfRule type="expression" dxfId="15" priority="53">
      <formula>$E$53="TROPPI DISCHI"</formula>
    </cfRule>
  </conditionalFormatting>
  <conditionalFormatting sqref="E48">
    <cfRule type="expression" dxfId="14" priority="51">
      <formula>$E$48="TROPPE RAM"</formula>
    </cfRule>
  </conditionalFormatting>
  <conditionalFormatting sqref="BC20">
    <cfRule type="expression" dxfId="13" priority="50">
      <formula>$BC$20&lt;&gt;"VERIFICA OK"</formula>
    </cfRule>
  </conditionalFormatting>
  <conditionalFormatting sqref="BC22">
    <cfRule type="expression" dxfId="12" priority="49">
      <formula>$BC$22&lt;&gt;"VERIFICA OK"</formula>
    </cfRule>
  </conditionalFormatting>
  <conditionalFormatting sqref="AM24">
    <cfRule type="expression" dxfId="11" priority="48">
      <formula>$AM$24&lt;&gt;"VERIFICA OK"</formula>
    </cfRule>
  </conditionalFormatting>
  <conditionalFormatting sqref="AM22">
    <cfRule type="expression" dxfId="10" priority="47">
      <formula>$AM$22&lt;&gt;"VERIFICA OK"</formula>
    </cfRule>
  </conditionalFormatting>
  <conditionalFormatting sqref="BC24">
    <cfRule type="expression" dxfId="9" priority="37">
      <formula>$BC$24&lt;&gt;"VERIFICA OK"</formula>
    </cfRule>
  </conditionalFormatting>
  <conditionalFormatting sqref="BC26">
    <cfRule type="expression" dxfId="8" priority="36">
      <formula>$BC$22&lt;&gt;"VERIFICA OK"</formula>
    </cfRule>
  </conditionalFormatting>
  <conditionalFormatting sqref="E52">
    <cfRule type="expression" dxfId="7" priority="24">
      <formula>$E$53="TROPPI DISCHI"</formula>
    </cfRule>
  </conditionalFormatting>
  <conditionalFormatting sqref="E63">
    <cfRule type="expression" dxfId="6" priority="23">
      <formula>$E$60="TROPPE SCHEDE"</formula>
    </cfRule>
  </conditionalFormatting>
  <conditionalFormatting sqref="E62">
    <cfRule type="expression" dxfId="5" priority="22">
      <formula>$E$60="TROPPE SCHEDE"</formula>
    </cfRule>
  </conditionalFormatting>
  <conditionalFormatting sqref="E52">
    <cfRule type="expression" dxfId="4" priority="16">
      <formula>$E$53="TROPPI DISCHI"</formula>
    </cfRule>
  </conditionalFormatting>
  <conditionalFormatting sqref="E51">
    <cfRule type="expression" dxfId="3" priority="15">
      <formula>$E$53="TROPPI DISCHI"</formula>
    </cfRule>
  </conditionalFormatting>
  <conditionalFormatting sqref="E59">
    <cfRule type="expression" dxfId="2" priority="14">
      <formula>$E$60="TROPPE SCHEDE"</formula>
    </cfRule>
  </conditionalFormatting>
  <conditionalFormatting sqref="E58">
    <cfRule type="expression" dxfId="1" priority="13">
      <formula>$E$60="TROPPE SCHEDE"</formula>
    </cfRule>
  </conditionalFormatting>
  <conditionalFormatting sqref="I85">
    <cfRule type="expression" dxfId="0" priority="1">
      <formula>(I85&gt;(I84*20%))</formula>
    </cfRule>
  </conditionalFormatting>
  <dataValidations count="5">
    <dataValidation type="list" allowBlank="1" showInputMessage="1" showErrorMessage="1" sqref="F46 F73:F75" xr:uid="{00000000-0002-0000-0000-000000000000}">
      <formula1>"0,1,"</formula1>
    </dataValidation>
    <dataValidation type="list" allowBlank="1" showInputMessage="1" showErrorMessage="1" promptTitle="SELEZIONA" sqref="F32" xr:uid="{00000000-0002-0000-0000-000001000000}">
      <formula1>"0,1,2,3,4,5,6,7,8,9,10"</formula1>
    </dataValidation>
    <dataValidation type="list" allowBlank="1" showInputMessage="1" showErrorMessage="1" promptTitle="SELEZIONA" sqref="F52" xr:uid="{449C7689-2AF4-4FD4-9DA6-520D826E210B}">
      <formula1>"0,1,2,3,4,5,6,"</formula1>
    </dataValidation>
    <dataValidation type="list" allowBlank="1" showInputMessage="1" showErrorMessage="1" promptTitle="SELEZIONA" sqref="F59:F63" xr:uid="{0A6EB4ED-8DE6-4511-84F0-5FAA27DDF0FA}">
      <formula1>"0,1,2,3,4,5,6,7,"</formula1>
    </dataValidation>
    <dataValidation type="list" allowBlank="1" showInputMessage="1" showErrorMessage="1" sqref="F53:F56" xr:uid="{00000000-0002-0000-0000-000003000000}">
      <formula1>"0,1,2,3,4,5,6,"</formula1>
    </dataValidation>
  </dataValidations>
  <pageMargins left="0.25" right="0.25" top="0.75" bottom="0.75" header="0.3" footer="0.3"/>
  <pageSetup paperSize="9" scale="56" fitToWidth="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49" r:id="rId4" name="Check Box 25">
              <controlPr defaultSize="0" autoFill="0" autoLine="0" autoPict="0">
                <anchor moveWithCells="1">
                  <from>
                    <xdr:col>13</xdr:col>
                    <xdr:colOff>19050</xdr:colOff>
                    <xdr:row>36</xdr:row>
                    <xdr:rowOff>171450</xdr:rowOff>
                  </from>
                  <to>
                    <xdr:col>14</xdr:col>
                    <xdr:colOff>28575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5" name="Check Box 28">
              <controlPr defaultSize="0" autoFill="0" autoLine="0" autoPict="0">
                <anchor moveWithCells="1">
                  <from>
                    <xdr:col>14</xdr:col>
                    <xdr:colOff>9525</xdr:colOff>
                    <xdr:row>36</xdr:row>
                    <xdr:rowOff>171450</xdr:rowOff>
                  </from>
                  <to>
                    <xdr:col>15</xdr:col>
                    <xdr:colOff>19050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6" name="Check Box 31">
              <controlPr defaultSize="0" autoFill="0" autoLine="0" autoPict="0">
                <anchor moveWithCells="1">
                  <from>
                    <xdr:col>15</xdr:col>
                    <xdr:colOff>9525</xdr:colOff>
                    <xdr:row>36</xdr:row>
                    <xdr:rowOff>171450</xdr:rowOff>
                  </from>
                  <to>
                    <xdr:col>16</xdr:col>
                    <xdr:colOff>28575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7" name="Check Box 34">
              <controlPr defaultSize="0" autoFill="0" autoLine="0" autoPict="0">
                <anchor moveWithCells="1">
                  <from>
                    <xdr:col>16</xdr:col>
                    <xdr:colOff>9525</xdr:colOff>
                    <xdr:row>36</xdr:row>
                    <xdr:rowOff>171450</xdr:rowOff>
                  </from>
                  <to>
                    <xdr:col>17</xdr:col>
                    <xdr:colOff>28575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8" name="Check Box 37">
              <controlPr defaultSize="0" autoFill="0" autoLine="0" autoPict="0">
                <anchor moveWithCells="1">
                  <from>
                    <xdr:col>17</xdr:col>
                    <xdr:colOff>9525</xdr:colOff>
                    <xdr:row>36</xdr:row>
                    <xdr:rowOff>171450</xdr:rowOff>
                  </from>
                  <to>
                    <xdr:col>18</xdr:col>
                    <xdr:colOff>28575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9" name="Check Box 40">
              <controlPr defaultSize="0" autoFill="0" autoLine="0" autoPict="0">
                <anchor moveWithCells="1">
                  <from>
                    <xdr:col>18</xdr:col>
                    <xdr:colOff>9525</xdr:colOff>
                    <xdr:row>36</xdr:row>
                    <xdr:rowOff>171450</xdr:rowOff>
                  </from>
                  <to>
                    <xdr:col>19</xdr:col>
                    <xdr:colOff>19050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r:id="rId10" name="Check Box 131">
              <controlPr defaultSize="0" autoFill="0" autoLine="0" autoPict="0">
                <anchor moveWithCells="1">
                  <from>
                    <xdr:col>26</xdr:col>
                    <xdr:colOff>28575</xdr:colOff>
                    <xdr:row>36</xdr:row>
                    <xdr:rowOff>171450</xdr:rowOff>
                  </from>
                  <to>
                    <xdr:col>27</xdr:col>
                    <xdr:colOff>57150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r:id="rId11" name="Check Box 134">
              <controlPr defaultSize="0" autoFill="0" autoLine="0" autoPict="0">
                <anchor moveWithCells="1">
                  <from>
                    <xdr:col>27</xdr:col>
                    <xdr:colOff>28575</xdr:colOff>
                    <xdr:row>36</xdr:row>
                    <xdr:rowOff>171450</xdr:rowOff>
                  </from>
                  <to>
                    <xdr:col>28</xdr:col>
                    <xdr:colOff>28575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" r:id="rId12" name="Check Box 137">
              <controlPr defaultSize="0" autoFill="0" autoLine="0" autoPict="0">
                <anchor moveWithCells="1">
                  <from>
                    <xdr:col>28</xdr:col>
                    <xdr:colOff>19050</xdr:colOff>
                    <xdr:row>36</xdr:row>
                    <xdr:rowOff>171450</xdr:rowOff>
                  </from>
                  <to>
                    <xdr:col>29</xdr:col>
                    <xdr:colOff>28575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" r:id="rId13" name="Check Box 140">
              <controlPr defaultSize="0" autoFill="0" autoLine="0" autoPict="0">
                <anchor moveWithCells="1">
                  <from>
                    <xdr:col>29</xdr:col>
                    <xdr:colOff>19050</xdr:colOff>
                    <xdr:row>36</xdr:row>
                    <xdr:rowOff>171450</xdr:rowOff>
                  </from>
                  <to>
                    <xdr:col>30</xdr:col>
                    <xdr:colOff>28575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" r:id="rId14" name="Check Box 143">
              <controlPr defaultSize="0" autoFill="0" autoLine="0" autoPict="0">
                <anchor moveWithCells="1">
                  <from>
                    <xdr:col>30</xdr:col>
                    <xdr:colOff>19050</xdr:colOff>
                    <xdr:row>36</xdr:row>
                    <xdr:rowOff>171450</xdr:rowOff>
                  </from>
                  <to>
                    <xdr:col>31</xdr:col>
                    <xdr:colOff>28575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" r:id="rId15" name="Check Box 146">
              <controlPr defaultSize="0" autoFill="0" autoLine="0" autoPict="0">
                <anchor moveWithCells="1">
                  <from>
                    <xdr:col>31</xdr:col>
                    <xdr:colOff>9525</xdr:colOff>
                    <xdr:row>36</xdr:row>
                    <xdr:rowOff>171450</xdr:rowOff>
                  </from>
                  <to>
                    <xdr:col>32</xdr:col>
                    <xdr:colOff>19050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" r:id="rId16" name="Check Box 177">
              <controlPr defaultSize="0" autoFill="0" autoLine="0" autoPict="0">
                <anchor moveWithCells="1">
                  <from>
                    <xdr:col>28</xdr:col>
                    <xdr:colOff>9525</xdr:colOff>
                    <xdr:row>28</xdr:row>
                    <xdr:rowOff>180975</xdr:rowOff>
                  </from>
                  <to>
                    <xdr:col>29</xdr:col>
                    <xdr:colOff>28575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r:id="rId17" name="Check Box 181">
              <controlPr defaultSize="0" autoFill="0" autoLine="0" autoPict="0">
                <anchor moveWithCells="1">
                  <from>
                    <xdr:col>15</xdr:col>
                    <xdr:colOff>9525</xdr:colOff>
                    <xdr:row>28</xdr:row>
                    <xdr:rowOff>180975</xdr:rowOff>
                  </from>
                  <to>
                    <xdr:col>16</xdr:col>
                    <xdr:colOff>28575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18" name="Check Box 365">
              <controlPr defaultSize="0" autoFill="0" autoLine="0" autoPict="0">
                <anchor moveWithCells="1">
                  <from>
                    <xdr:col>19</xdr:col>
                    <xdr:colOff>0</xdr:colOff>
                    <xdr:row>36</xdr:row>
                    <xdr:rowOff>171450</xdr:rowOff>
                  </from>
                  <to>
                    <xdr:col>20</xdr:col>
                    <xdr:colOff>9525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19" name="Check Box 377">
              <controlPr defaultSize="0" autoFill="0" autoLine="0" autoPict="0">
                <anchor moveWithCells="1">
                  <from>
                    <xdr:col>20</xdr:col>
                    <xdr:colOff>0</xdr:colOff>
                    <xdr:row>36</xdr:row>
                    <xdr:rowOff>161925</xdr:rowOff>
                  </from>
                  <to>
                    <xdr:col>21</xdr:col>
                    <xdr:colOff>9525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20" name="Check Box 406">
              <controlPr defaultSize="0" autoFill="0" autoLine="0" autoPict="0">
                <anchor moveWithCells="1">
                  <from>
                    <xdr:col>31</xdr:col>
                    <xdr:colOff>219075</xdr:colOff>
                    <xdr:row>36</xdr:row>
                    <xdr:rowOff>180975</xdr:rowOff>
                  </from>
                  <to>
                    <xdr:col>33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21" name="Check Box 409">
              <controlPr defaultSize="0" autoFill="0" autoLine="0" autoPict="0">
                <anchor moveWithCells="1">
                  <from>
                    <xdr:col>32</xdr:col>
                    <xdr:colOff>209550</xdr:colOff>
                    <xdr:row>36</xdr:row>
                    <xdr:rowOff>171450</xdr:rowOff>
                  </from>
                  <to>
                    <xdr:col>34</xdr:col>
                    <xdr:colOff>0</xdr:colOff>
                    <xdr:row>38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40588-8E03-4B91-834B-96848AC5CB37}">
  <dimension ref="A1:G104"/>
  <sheetViews>
    <sheetView topLeftCell="A9" workbookViewId="0">
      <selection activeCell="E5" sqref="E5"/>
    </sheetView>
  </sheetViews>
  <sheetFormatPr defaultColWidth="30.28515625" defaultRowHeight="15" x14ac:dyDescent="0.25"/>
  <cols>
    <col min="1" max="1" width="20.7109375" style="3" customWidth="1"/>
    <col min="2" max="2" width="24" style="3" customWidth="1"/>
    <col min="3" max="3" width="8.140625" style="3" customWidth="1"/>
    <col min="4" max="4" width="63.28515625" style="3" customWidth="1"/>
    <col min="5" max="5" width="8.7109375" style="3" bestFit="1" customWidth="1"/>
    <col min="6" max="6" width="37.5703125" style="3" customWidth="1"/>
    <col min="7" max="16384" width="30.28515625" style="3"/>
  </cols>
  <sheetData>
    <row r="1" spans="1:7" ht="18.75" x14ac:dyDescent="0.25">
      <c r="A1" s="1" t="s">
        <v>166</v>
      </c>
      <c r="B1" s="2"/>
      <c r="D1" s="4"/>
      <c r="E1" s="4"/>
      <c r="F1" s="4"/>
      <c r="G1" s="4"/>
    </row>
    <row r="2" spans="1:7" ht="18.75" x14ac:dyDescent="0.25">
      <c r="A2" s="269" t="s">
        <v>167</v>
      </c>
      <c r="B2" s="269"/>
      <c r="C2" s="269"/>
      <c r="D2" s="269"/>
      <c r="E2" s="269"/>
      <c r="F2" s="269"/>
    </row>
    <row r="3" spans="1:7" ht="15.75" thickBot="1" x14ac:dyDescent="0.3">
      <c r="A3" s="4"/>
      <c r="B3" s="2"/>
      <c r="D3" s="4"/>
      <c r="E3" s="4"/>
      <c r="F3" s="4"/>
      <c r="G3" s="4"/>
    </row>
    <row r="4" spans="1:7" ht="15.75" thickBot="1" x14ac:dyDescent="0.3">
      <c r="A4" s="18" t="s">
        <v>168</v>
      </c>
      <c r="B4" s="10" t="s">
        <v>169</v>
      </c>
      <c r="C4" s="10" t="s">
        <v>170</v>
      </c>
      <c r="D4" s="10" t="s">
        <v>171</v>
      </c>
      <c r="E4" s="5" t="s">
        <v>15</v>
      </c>
      <c r="F4" s="10" t="s">
        <v>172</v>
      </c>
      <c r="G4" s="11" t="s">
        <v>172</v>
      </c>
    </row>
    <row r="5" spans="1:7" ht="30.75" thickBot="1" x14ac:dyDescent="0.3">
      <c r="A5" s="19" t="s">
        <v>173</v>
      </c>
      <c r="B5" s="20" t="s">
        <v>174</v>
      </c>
      <c r="C5" s="20" t="s">
        <v>175</v>
      </c>
      <c r="D5" s="21" t="s">
        <v>176</v>
      </c>
      <c r="E5" s="6"/>
      <c r="F5" s="12">
        <v>494</v>
      </c>
      <c r="G5" s="13">
        <f>E5*F5</f>
        <v>0</v>
      </c>
    </row>
    <row r="6" spans="1:7" ht="30.75" thickBot="1" x14ac:dyDescent="0.3">
      <c r="A6" s="22" t="s">
        <v>173</v>
      </c>
      <c r="B6" s="23" t="s">
        <v>174</v>
      </c>
      <c r="C6" s="23" t="s">
        <v>177</v>
      </c>
      <c r="D6" s="24" t="s">
        <v>178</v>
      </c>
      <c r="E6" s="7"/>
      <c r="F6" s="14">
        <v>902</v>
      </c>
      <c r="G6" s="13">
        <f t="shared" ref="G6:G69" si="0">E6*F6</f>
        <v>0</v>
      </c>
    </row>
    <row r="7" spans="1:7" ht="30.75" thickBot="1" x14ac:dyDescent="0.3">
      <c r="A7" s="19" t="s">
        <v>173</v>
      </c>
      <c r="B7" s="20" t="s">
        <v>179</v>
      </c>
      <c r="C7" s="20" t="s">
        <v>175</v>
      </c>
      <c r="D7" s="21" t="s">
        <v>180</v>
      </c>
      <c r="E7" s="6"/>
      <c r="F7" s="12">
        <v>880</v>
      </c>
      <c r="G7" s="13">
        <f t="shared" si="0"/>
        <v>0</v>
      </c>
    </row>
    <row r="8" spans="1:7" ht="30.75" thickBot="1" x14ac:dyDescent="0.3">
      <c r="A8" s="22" t="s">
        <v>173</v>
      </c>
      <c r="B8" s="23" t="s">
        <v>179</v>
      </c>
      <c r="C8" s="23" t="s">
        <v>177</v>
      </c>
      <c r="D8" s="24" t="s">
        <v>181</v>
      </c>
      <c r="E8" s="7"/>
      <c r="F8" s="14">
        <v>1086</v>
      </c>
      <c r="G8" s="13">
        <f t="shared" si="0"/>
        <v>0</v>
      </c>
    </row>
    <row r="9" spans="1:7" ht="30.75" thickBot="1" x14ac:dyDescent="0.3">
      <c r="A9" s="19" t="s">
        <v>173</v>
      </c>
      <c r="B9" s="20" t="s">
        <v>182</v>
      </c>
      <c r="C9" s="20" t="s">
        <v>175</v>
      </c>
      <c r="D9" s="21" t="s">
        <v>183</v>
      </c>
      <c r="E9" s="6"/>
      <c r="F9" s="12">
        <v>1200</v>
      </c>
      <c r="G9" s="13">
        <f t="shared" si="0"/>
        <v>0</v>
      </c>
    </row>
    <row r="10" spans="1:7" ht="30.75" thickBot="1" x14ac:dyDescent="0.3">
      <c r="A10" s="22" t="s">
        <v>173</v>
      </c>
      <c r="B10" s="23" t="s">
        <v>182</v>
      </c>
      <c r="C10" s="23" t="s">
        <v>177</v>
      </c>
      <c r="D10" s="24" t="s">
        <v>184</v>
      </c>
      <c r="E10" s="7"/>
      <c r="F10" s="14">
        <v>1682</v>
      </c>
      <c r="G10" s="13">
        <f t="shared" si="0"/>
        <v>0</v>
      </c>
    </row>
    <row r="11" spans="1:7" ht="30.75" thickBot="1" x14ac:dyDescent="0.3">
      <c r="A11" s="19" t="s">
        <v>173</v>
      </c>
      <c r="B11" s="20" t="s">
        <v>185</v>
      </c>
      <c r="C11" s="20" t="s">
        <v>175</v>
      </c>
      <c r="D11" s="21" t="s">
        <v>186</v>
      </c>
      <c r="E11" s="6"/>
      <c r="F11" s="12">
        <v>886</v>
      </c>
      <c r="G11" s="13">
        <f t="shared" si="0"/>
        <v>0</v>
      </c>
    </row>
    <row r="12" spans="1:7" ht="30.75" thickBot="1" x14ac:dyDescent="0.3">
      <c r="A12" s="22" t="s">
        <v>173</v>
      </c>
      <c r="B12" s="23" t="s">
        <v>185</v>
      </c>
      <c r="C12" s="23" t="s">
        <v>177</v>
      </c>
      <c r="D12" s="24" t="s">
        <v>187</v>
      </c>
      <c r="E12" s="7"/>
      <c r="F12" s="14">
        <v>1628</v>
      </c>
      <c r="G12" s="13">
        <f t="shared" si="0"/>
        <v>0</v>
      </c>
    </row>
    <row r="13" spans="1:7" ht="30.75" thickBot="1" x14ac:dyDescent="0.3">
      <c r="A13" s="19" t="s">
        <v>173</v>
      </c>
      <c r="B13" s="20" t="s">
        <v>188</v>
      </c>
      <c r="C13" s="20" t="s">
        <v>175</v>
      </c>
      <c r="D13" s="21" t="s">
        <v>189</v>
      </c>
      <c r="E13" s="6"/>
      <c r="F13" s="12">
        <v>968</v>
      </c>
      <c r="G13" s="13">
        <f t="shared" si="0"/>
        <v>0</v>
      </c>
    </row>
    <row r="14" spans="1:7" ht="30.75" thickBot="1" x14ac:dyDescent="0.3">
      <c r="A14" s="22" t="s">
        <v>173</v>
      </c>
      <c r="B14" s="23" t="s">
        <v>188</v>
      </c>
      <c r="C14" s="23" t="s">
        <v>177</v>
      </c>
      <c r="D14" s="24" t="s">
        <v>190</v>
      </c>
      <c r="E14" s="7"/>
      <c r="F14" s="14">
        <v>1107</v>
      </c>
      <c r="G14" s="13">
        <f t="shared" si="0"/>
        <v>0</v>
      </c>
    </row>
    <row r="15" spans="1:7" ht="30.75" thickBot="1" x14ac:dyDescent="0.3">
      <c r="A15" s="19" t="s">
        <v>173</v>
      </c>
      <c r="B15" s="20" t="s">
        <v>191</v>
      </c>
      <c r="C15" s="20" t="s">
        <v>175</v>
      </c>
      <c r="D15" s="21" t="s">
        <v>192</v>
      </c>
      <c r="E15" s="6"/>
      <c r="F15" s="12">
        <v>1598</v>
      </c>
      <c r="G15" s="13">
        <f t="shared" si="0"/>
        <v>0</v>
      </c>
    </row>
    <row r="16" spans="1:7" ht="30.75" thickBot="1" x14ac:dyDescent="0.3">
      <c r="A16" s="22" t="s">
        <v>173</v>
      </c>
      <c r="B16" s="23" t="s">
        <v>191</v>
      </c>
      <c r="C16" s="23" t="s">
        <v>177</v>
      </c>
      <c r="D16" s="24" t="s">
        <v>193</v>
      </c>
      <c r="E16" s="7"/>
      <c r="F16" s="14">
        <v>1630</v>
      </c>
      <c r="G16" s="13">
        <f t="shared" si="0"/>
        <v>0</v>
      </c>
    </row>
    <row r="17" spans="1:7" ht="30.75" thickBot="1" x14ac:dyDescent="0.3">
      <c r="A17" s="19" t="s">
        <v>194</v>
      </c>
      <c r="B17" s="20" t="s">
        <v>195</v>
      </c>
      <c r="C17" s="20" t="s">
        <v>177</v>
      </c>
      <c r="D17" s="21" t="s">
        <v>196</v>
      </c>
      <c r="E17" s="6"/>
      <c r="F17" s="12">
        <v>422</v>
      </c>
      <c r="G17" s="13">
        <f t="shared" si="0"/>
        <v>0</v>
      </c>
    </row>
    <row r="18" spans="1:7" ht="15.75" thickBot="1" x14ac:dyDescent="0.3">
      <c r="A18" s="22" t="s">
        <v>194</v>
      </c>
      <c r="B18" s="23" t="s">
        <v>197</v>
      </c>
      <c r="C18" s="23" t="s">
        <v>177</v>
      </c>
      <c r="D18" s="24" t="s">
        <v>198</v>
      </c>
      <c r="E18" s="7"/>
      <c r="F18" s="14">
        <v>1788</v>
      </c>
      <c r="G18" s="13">
        <f t="shared" si="0"/>
        <v>0</v>
      </c>
    </row>
    <row r="19" spans="1:7" ht="15.75" thickBot="1" x14ac:dyDescent="0.3">
      <c r="A19" s="19" t="s">
        <v>194</v>
      </c>
      <c r="B19" s="20" t="s">
        <v>199</v>
      </c>
      <c r="C19" s="20" t="s">
        <v>177</v>
      </c>
      <c r="D19" s="21" t="s">
        <v>200</v>
      </c>
      <c r="E19" s="6"/>
      <c r="F19" s="12">
        <v>7650</v>
      </c>
      <c r="G19" s="13">
        <f t="shared" si="0"/>
        <v>0</v>
      </c>
    </row>
    <row r="20" spans="1:7" ht="15.75" thickBot="1" x14ac:dyDescent="0.3">
      <c r="A20" s="22" t="s">
        <v>201</v>
      </c>
      <c r="B20" s="23" t="s">
        <v>202</v>
      </c>
      <c r="C20" s="23" t="s">
        <v>177</v>
      </c>
      <c r="D20" s="24" t="s">
        <v>203</v>
      </c>
      <c r="E20" s="7"/>
      <c r="F20" s="14">
        <v>60</v>
      </c>
      <c r="G20" s="13">
        <f t="shared" si="0"/>
        <v>0</v>
      </c>
    </row>
    <row r="21" spans="1:7" ht="15.75" thickBot="1" x14ac:dyDescent="0.3">
      <c r="A21" s="19" t="s">
        <v>201</v>
      </c>
      <c r="B21" s="20" t="s">
        <v>204</v>
      </c>
      <c r="C21" s="20" t="s">
        <v>177</v>
      </c>
      <c r="D21" s="21" t="s">
        <v>205</v>
      </c>
      <c r="E21" s="6"/>
      <c r="F21" s="12">
        <v>146</v>
      </c>
      <c r="G21" s="13">
        <f t="shared" si="0"/>
        <v>0</v>
      </c>
    </row>
    <row r="22" spans="1:7" ht="15.75" thickBot="1" x14ac:dyDescent="0.3">
      <c r="A22" s="22" t="s">
        <v>201</v>
      </c>
      <c r="B22" s="23" t="s">
        <v>206</v>
      </c>
      <c r="C22" s="23" t="s">
        <v>177</v>
      </c>
      <c r="D22" s="24" t="s">
        <v>207</v>
      </c>
      <c r="E22" s="7"/>
      <c r="F22" s="14">
        <v>644</v>
      </c>
      <c r="G22" s="13">
        <f t="shared" si="0"/>
        <v>0</v>
      </c>
    </row>
    <row r="23" spans="1:7" ht="15.75" thickBot="1" x14ac:dyDescent="0.3">
      <c r="A23" s="19" t="s">
        <v>201</v>
      </c>
      <c r="B23" s="20" t="s">
        <v>208</v>
      </c>
      <c r="C23" s="20" t="s">
        <v>177</v>
      </c>
      <c r="D23" s="21" t="s">
        <v>209</v>
      </c>
      <c r="E23" s="6"/>
      <c r="F23" s="12">
        <v>254</v>
      </c>
      <c r="G23" s="13">
        <f t="shared" si="0"/>
        <v>0</v>
      </c>
    </row>
    <row r="24" spans="1:7" ht="15.75" thickBot="1" x14ac:dyDescent="0.3">
      <c r="A24" s="22" t="s">
        <v>201</v>
      </c>
      <c r="B24" s="23" t="s">
        <v>210</v>
      </c>
      <c r="C24" s="23" t="s">
        <v>177</v>
      </c>
      <c r="D24" s="24" t="s">
        <v>211</v>
      </c>
      <c r="E24" s="7"/>
      <c r="F24" s="14">
        <v>958</v>
      </c>
      <c r="G24" s="13">
        <f t="shared" si="0"/>
        <v>0</v>
      </c>
    </row>
    <row r="25" spans="1:7" ht="15.75" thickBot="1" x14ac:dyDescent="0.3">
      <c r="A25" s="19" t="s">
        <v>201</v>
      </c>
      <c r="B25" s="20" t="s">
        <v>212</v>
      </c>
      <c r="C25" s="20" t="s">
        <v>177</v>
      </c>
      <c r="D25" s="21" t="s">
        <v>213</v>
      </c>
      <c r="E25" s="6"/>
      <c r="F25" s="12">
        <v>1634</v>
      </c>
      <c r="G25" s="13">
        <f t="shared" si="0"/>
        <v>0</v>
      </c>
    </row>
    <row r="26" spans="1:7" ht="30.75" thickBot="1" x14ac:dyDescent="0.3">
      <c r="A26" s="22" t="s">
        <v>201</v>
      </c>
      <c r="B26" s="23" t="s">
        <v>214</v>
      </c>
      <c r="C26" s="23" t="s">
        <v>177</v>
      </c>
      <c r="D26" s="24" t="s">
        <v>215</v>
      </c>
      <c r="E26" s="7"/>
      <c r="F26" s="14">
        <v>1187</v>
      </c>
      <c r="G26" s="13">
        <f t="shared" si="0"/>
        <v>0</v>
      </c>
    </row>
    <row r="27" spans="1:7" ht="15.75" thickBot="1" x14ac:dyDescent="0.3">
      <c r="A27" s="19" t="s">
        <v>201</v>
      </c>
      <c r="B27" s="20" t="s">
        <v>216</v>
      </c>
      <c r="C27" s="20" t="s">
        <v>177</v>
      </c>
      <c r="D27" s="21" t="s">
        <v>217</v>
      </c>
      <c r="E27" s="6"/>
      <c r="F27" s="12">
        <v>1187</v>
      </c>
      <c r="G27" s="13">
        <f t="shared" si="0"/>
        <v>0</v>
      </c>
    </row>
    <row r="28" spans="1:7" ht="15.75" thickBot="1" x14ac:dyDescent="0.3">
      <c r="A28" s="22" t="s">
        <v>201</v>
      </c>
      <c r="B28" s="23" t="s">
        <v>218</v>
      </c>
      <c r="C28" s="23" t="s">
        <v>177</v>
      </c>
      <c r="D28" s="24" t="s">
        <v>219</v>
      </c>
      <c r="E28" s="7"/>
      <c r="F28" s="14">
        <v>2214</v>
      </c>
      <c r="G28" s="13">
        <f t="shared" si="0"/>
        <v>0</v>
      </c>
    </row>
    <row r="29" spans="1:7" ht="30.75" thickBot="1" x14ac:dyDescent="0.3">
      <c r="A29" s="19" t="s">
        <v>201</v>
      </c>
      <c r="B29" s="20" t="s">
        <v>220</v>
      </c>
      <c r="C29" s="20" t="s">
        <v>177</v>
      </c>
      <c r="D29" s="21" t="s">
        <v>221</v>
      </c>
      <c r="E29" s="6"/>
      <c r="F29" s="12">
        <v>1355</v>
      </c>
      <c r="G29" s="13">
        <f t="shared" si="0"/>
        <v>0</v>
      </c>
    </row>
    <row r="30" spans="1:7" ht="15.75" thickBot="1" x14ac:dyDescent="0.3">
      <c r="A30" s="22" t="s">
        <v>201</v>
      </c>
      <c r="B30" s="23" t="s">
        <v>222</v>
      </c>
      <c r="C30" s="23" t="s">
        <v>177</v>
      </c>
      <c r="D30" s="24" t="s">
        <v>223</v>
      </c>
      <c r="E30" s="7"/>
      <c r="F30" s="14">
        <v>871</v>
      </c>
      <c r="G30" s="13">
        <f t="shared" si="0"/>
        <v>0</v>
      </c>
    </row>
    <row r="31" spans="1:7" ht="15.75" thickBot="1" x14ac:dyDescent="0.3">
      <c r="A31" s="19" t="s">
        <v>201</v>
      </c>
      <c r="B31" s="20" t="s">
        <v>224</v>
      </c>
      <c r="C31" s="20" t="s">
        <v>177</v>
      </c>
      <c r="D31" s="21" t="s">
        <v>225</v>
      </c>
      <c r="E31" s="6"/>
      <c r="F31" s="12">
        <v>1655</v>
      </c>
      <c r="G31" s="13">
        <f t="shared" si="0"/>
        <v>0</v>
      </c>
    </row>
    <row r="32" spans="1:7" ht="15.75" thickBot="1" x14ac:dyDescent="0.3">
      <c r="A32" s="22" t="s">
        <v>201</v>
      </c>
      <c r="B32" s="23" t="s">
        <v>226</v>
      </c>
      <c r="C32" s="23" t="s">
        <v>177</v>
      </c>
      <c r="D32" s="24" t="s">
        <v>227</v>
      </c>
      <c r="E32" s="7"/>
      <c r="F32" s="14">
        <v>600</v>
      </c>
      <c r="G32" s="13">
        <f t="shared" si="0"/>
        <v>0</v>
      </c>
    </row>
    <row r="33" spans="1:7" ht="15.75" thickBot="1" x14ac:dyDescent="0.3">
      <c r="A33" s="19" t="s">
        <v>201</v>
      </c>
      <c r="B33" s="20" t="s">
        <v>228</v>
      </c>
      <c r="C33" s="20" t="s">
        <v>177</v>
      </c>
      <c r="D33" s="21" t="s">
        <v>229</v>
      </c>
      <c r="E33" s="6"/>
      <c r="F33" s="12">
        <v>1114</v>
      </c>
      <c r="G33" s="13">
        <f t="shared" si="0"/>
        <v>0</v>
      </c>
    </row>
    <row r="34" spans="1:7" ht="30.75" thickBot="1" x14ac:dyDescent="0.3">
      <c r="A34" s="22" t="s">
        <v>201</v>
      </c>
      <c r="B34" s="23" t="s">
        <v>230</v>
      </c>
      <c r="C34" s="23" t="s">
        <v>177</v>
      </c>
      <c r="D34" s="24" t="s">
        <v>231</v>
      </c>
      <c r="E34" s="7"/>
      <c r="F34" s="14">
        <v>579</v>
      </c>
      <c r="G34" s="13">
        <f t="shared" si="0"/>
        <v>0</v>
      </c>
    </row>
    <row r="35" spans="1:7" ht="30.75" thickBot="1" x14ac:dyDescent="0.3">
      <c r="A35" s="19" t="s">
        <v>201</v>
      </c>
      <c r="B35" s="20" t="s">
        <v>232</v>
      </c>
      <c r="C35" s="20" t="s">
        <v>177</v>
      </c>
      <c r="D35" s="21" t="s">
        <v>233</v>
      </c>
      <c r="E35" s="6"/>
      <c r="F35" s="12">
        <v>767</v>
      </c>
      <c r="G35" s="13">
        <f t="shared" si="0"/>
        <v>0</v>
      </c>
    </row>
    <row r="36" spans="1:7" ht="30.75" thickBot="1" x14ac:dyDescent="0.3">
      <c r="A36" s="22" t="s">
        <v>201</v>
      </c>
      <c r="B36" s="23" t="s">
        <v>234</v>
      </c>
      <c r="C36" s="23" t="s">
        <v>177</v>
      </c>
      <c r="D36" s="24" t="s">
        <v>235</v>
      </c>
      <c r="E36" s="7"/>
      <c r="F36" s="14">
        <v>1376</v>
      </c>
      <c r="G36" s="13">
        <f t="shared" si="0"/>
        <v>0</v>
      </c>
    </row>
    <row r="37" spans="1:7" ht="30.75" thickBot="1" x14ac:dyDescent="0.3">
      <c r="A37" s="19" t="s">
        <v>201</v>
      </c>
      <c r="B37" s="20" t="s">
        <v>236</v>
      </c>
      <c r="C37" s="20" t="s">
        <v>177</v>
      </c>
      <c r="D37" s="21" t="s">
        <v>237</v>
      </c>
      <c r="E37" s="6"/>
      <c r="F37" s="12">
        <v>2690</v>
      </c>
      <c r="G37" s="13">
        <f t="shared" si="0"/>
        <v>0</v>
      </c>
    </row>
    <row r="38" spans="1:7" ht="30.75" thickBot="1" x14ac:dyDescent="0.3">
      <c r="A38" s="22" t="s">
        <v>201</v>
      </c>
      <c r="B38" s="23" t="s">
        <v>238</v>
      </c>
      <c r="C38" s="23" t="s">
        <v>177</v>
      </c>
      <c r="D38" s="24" t="s">
        <v>239</v>
      </c>
      <c r="E38" s="7"/>
      <c r="F38" s="14">
        <v>1070</v>
      </c>
      <c r="G38" s="13">
        <f t="shared" si="0"/>
        <v>0</v>
      </c>
    </row>
    <row r="39" spans="1:7" ht="30.75" thickBot="1" x14ac:dyDescent="0.3">
      <c r="A39" s="19" t="s">
        <v>201</v>
      </c>
      <c r="B39" s="20" t="s">
        <v>240</v>
      </c>
      <c r="C39" s="20" t="s">
        <v>177</v>
      </c>
      <c r="D39" s="21" t="s">
        <v>241</v>
      </c>
      <c r="E39" s="6"/>
      <c r="F39" s="12">
        <v>2126</v>
      </c>
      <c r="G39" s="13">
        <f t="shared" si="0"/>
        <v>0</v>
      </c>
    </row>
    <row r="40" spans="1:7" ht="30.75" thickBot="1" x14ac:dyDescent="0.3">
      <c r="A40" s="22" t="s">
        <v>242</v>
      </c>
      <c r="B40" s="23" t="s">
        <v>243</v>
      </c>
      <c r="C40" s="23" t="s">
        <v>177</v>
      </c>
      <c r="D40" s="24" t="s">
        <v>244</v>
      </c>
      <c r="E40" s="7"/>
      <c r="F40" s="14">
        <v>207</v>
      </c>
      <c r="G40" s="13">
        <f t="shared" si="0"/>
        <v>0</v>
      </c>
    </row>
    <row r="41" spans="1:7" ht="30.75" thickBot="1" x14ac:dyDescent="0.3">
      <c r="A41" s="19" t="s">
        <v>242</v>
      </c>
      <c r="B41" s="20" t="s">
        <v>245</v>
      </c>
      <c r="C41" s="20" t="s">
        <v>177</v>
      </c>
      <c r="D41" s="21" t="s">
        <v>246</v>
      </c>
      <c r="E41" s="6"/>
      <c r="F41" s="12">
        <v>1099</v>
      </c>
      <c r="G41" s="13">
        <f t="shared" si="0"/>
        <v>0</v>
      </c>
    </row>
    <row r="42" spans="1:7" ht="15.75" thickBot="1" x14ac:dyDescent="0.3">
      <c r="A42" s="22" t="s">
        <v>194</v>
      </c>
      <c r="B42" s="23" t="s">
        <v>247</v>
      </c>
      <c r="C42" s="23" t="s">
        <v>177</v>
      </c>
      <c r="D42" s="24" t="s">
        <v>248</v>
      </c>
      <c r="E42" s="7"/>
      <c r="F42" s="14">
        <v>367</v>
      </c>
      <c r="G42" s="13">
        <f t="shared" si="0"/>
        <v>0</v>
      </c>
    </row>
    <row r="43" spans="1:7" ht="15.75" thickBot="1" x14ac:dyDescent="0.3">
      <c r="A43" s="19" t="s">
        <v>201</v>
      </c>
      <c r="B43" s="20" t="s">
        <v>249</v>
      </c>
      <c r="C43" s="20" t="s">
        <v>177</v>
      </c>
      <c r="D43" s="21" t="s">
        <v>250</v>
      </c>
      <c r="E43" s="6"/>
      <c r="F43" s="12">
        <v>90</v>
      </c>
      <c r="G43" s="13">
        <f t="shared" si="0"/>
        <v>0</v>
      </c>
    </row>
    <row r="44" spans="1:7" ht="15.75" thickBot="1" x14ac:dyDescent="0.3">
      <c r="A44" s="22" t="s">
        <v>201</v>
      </c>
      <c r="B44" s="23" t="s">
        <v>251</v>
      </c>
      <c r="C44" s="23" t="s">
        <v>177</v>
      </c>
      <c r="D44" s="24" t="s">
        <v>252</v>
      </c>
      <c r="E44" s="7"/>
      <c r="F44" s="14">
        <v>172</v>
      </c>
      <c r="G44" s="13">
        <f t="shared" si="0"/>
        <v>0</v>
      </c>
    </row>
    <row r="45" spans="1:7" ht="30.75" thickBot="1" x14ac:dyDescent="0.3">
      <c r="A45" s="19" t="s">
        <v>201</v>
      </c>
      <c r="B45" s="20" t="s">
        <v>253</v>
      </c>
      <c r="C45" s="20" t="s">
        <v>177</v>
      </c>
      <c r="D45" s="21" t="s">
        <v>254</v>
      </c>
      <c r="E45" s="6"/>
      <c r="F45" s="12">
        <v>238</v>
      </c>
      <c r="G45" s="13">
        <f t="shared" si="0"/>
        <v>0</v>
      </c>
    </row>
    <row r="46" spans="1:7" ht="15.75" thickBot="1" x14ac:dyDescent="0.3">
      <c r="A46" s="22" t="s">
        <v>201</v>
      </c>
      <c r="B46" s="23" t="s">
        <v>255</v>
      </c>
      <c r="C46" s="23" t="s">
        <v>177</v>
      </c>
      <c r="D46" s="24" t="s">
        <v>256</v>
      </c>
      <c r="E46" s="7"/>
      <c r="F46" s="14">
        <v>335</v>
      </c>
      <c r="G46" s="13">
        <f t="shared" si="0"/>
        <v>0</v>
      </c>
    </row>
    <row r="47" spans="1:7" ht="15.75" thickBot="1" x14ac:dyDescent="0.3">
      <c r="A47" s="19" t="s">
        <v>201</v>
      </c>
      <c r="B47" s="20" t="s">
        <v>257</v>
      </c>
      <c r="C47" s="20" t="s">
        <v>177</v>
      </c>
      <c r="D47" s="21" t="s">
        <v>258</v>
      </c>
      <c r="E47" s="6"/>
      <c r="F47" s="12">
        <v>174</v>
      </c>
      <c r="G47" s="13">
        <f t="shared" si="0"/>
        <v>0</v>
      </c>
    </row>
    <row r="48" spans="1:7" ht="15.75" thickBot="1" x14ac:dyDescent="0.3">
      <c r="A48" s="22" t="s">
        <v>201</v>
      </c>
      <c r="B48" s="23" t="s">
        <v>259</v>
      </c>
      <c r="C48" s="23" t="s">
        <v>177</v>
      </c>
      <c r="D48" s="24" t="s">
        <v>260</v>
      </c>
      <c r="E48" s="7"/>
      <c r="F48" s="14">
        <v>155</v>
      </c>
      <c r="G48" s="13">
        <f t="shared" si="0"/>
        <v>0</v>
      </c>
    </row>
    <row r="49" spans="1:7" ht="15.75" thickBot="1" x14ac:dyDescent="0.3">
      <c r="A49" s="19" t="s">
        <v>201</v>
      </c>
      <c r="B49" s="20" t="s">
        <v>261</v>
      </c>
      <c r="C49" s="20" t="s">
        <v>177</v>
      </c>
      <c r="D49" s="21" t="s">
        <v>262</v>
      </c>
      <c r="E49" s="6"/>
      <c r="F49" s="12">
        <v>398</v>
      </c>
      <c r="G49" s="13">
        <f t="shared" si="0"/>
        <v>0</v>
      </c>
    </row>
    <row r="50" spans="1:7" ht="15.75" thickBot="1" x14ac:dyDescent="0.3">
      <c r="A50" s="22" t="s">
        <v>201</v>
      </c>
      <c r="B50" s="23" t="s">
        <v>263</v>
      </c>
      <c r="C50" s="23" t="s">
        <v>177</v>
      </c>
      <c r="D50" s="24" t="s">
        <v>264</v>
      </c>
      <c r="E50" s="7"/>
      <c r="F50" s="14">
        <v>274</v>
      </c>
      <c r="G50" s="13">
        <f t="shared" si="0"/>
        <v>0</v>
      </c>
    </row>
    <row r="51" spans="1:7" ht="15.75" thickBot="1" x14ac:dyDescent="0.3">
      <c r="A51" s="19" t="s">
        <v>201</v>
      </c>
      <c r="B51" s="20" t="s">
        <v>265</v>
      </c>
      <c r="C51" s="20" t="s">
        <v>177</v>
      </c>
      <c r="D51" s="21" t="s">
        <v>266</v>
      </c>
      <c r="E51" s="6"/>
      <c r="F51" s="12">
        <v>248</v>
      </c>
      <c r="G51" s="13">
        <f t="shared" si="0"/>
        <v>0</v>
      </c>
    </row>
    <row r="52" spans="1:7" ht="15.75" thickBot="1" x14ac:dyDescent="0.3">
      <c r="A52" s="22" t="s">
        <v>201</v>
      </c>
      <c r="B52" s="23" t="s">
        <v>267</v>
      </c>
      <c r="C52" s="23" t="s">
        <v>177</v>
      </c>
      <c r="D52" s="24" t="s">
        <v>268</v>
      </c>
      <c r="E52" s="7"/>
      <c r="F52" s="14">
        <v>623</v>
      </c>
      <c r="G52" s="13">
        <f t="shared" si="0"/>
        <v>0</v>
      </c>
    </row>
    <row r="53" spans="1:7" ht="30.75" thickBot="1" x14ac:dyDescent="0.3">
      <c r="A53" s="19" t="s">
        <v>201</v>
      </c>
      <c r="B53" s="20" t="s">
        <v>269</v>
      </c>
      <c r="C53" s="20" t="s">
        <v>177</v>
      </c>
      <c r="D53" s="21" t="s">
        <v>270</v>
      </c>
      <c r="E53" s="6"/>
      <c r="F53" s="12">
        <v>368</v>
      </c>
      <c r="G53" s="13">
        <f t="shared" si="0"/>
        <v>0</v>
      </c>
    </row>
    <row r="54" spans="1:7" ht="30.75" thickBot="1" x14ac:dyDescent="0.3">
      <c r="A54" s="22" t="s">
        <v>201</v>
      </c>
      <c r="B54" s="23" t="s">
        <v>271</v>
      </c>
      <c r="C54" s="23" t="s">
        <v>177</v>
      </c>
      <c r="D54" s="24" t="s">
        <v>272</v>
      </c>
      <c r="E54" s="7"/>
      <c r="F54" s="14">
        <v>675</v>
      </c>
      <c r="G54" s="13">
        <f t="shared" si="0"/>
        <v>0</v>
      </c>
    </row>
    <row r="55" spans="1:7" ht="15.75" thickBot="1" x14ac:dyDescent="0.3">
      <c r="A55" s="19" t="s">
        <v>201</v>
      </c>
      <c r="B55" s="20" t="s">
        <v>273</v>
      </c>
      <c r="C55" s="20" t="s">
        <v>177</v>
      </c>
      <c r="D55" s="21" t="s">
        <v>274</v>
      </c>
      <c r="E55" s="6"/>
      <c r="F55" s="12">
        <v>368</v>
      </c>
      <c r="G55" s="13">
        <f t="shared" si="0"/>
        <v>0</v>
      </c>
    </row>
    <row r="56" spans="1:7" ht="15.75" thickBot="1" x14ac:dyDescent="0.3">
      <c r="A56" s="22" t="s">
        <v>201</v>
      </c>
      <c r="B56" s="23" t="s">
        <v>275</v>
      </c>
      <c r="C56" s="23" t="s">
        <v>177</v>
      </c>
      <c r="D56" s="24" t="s">
        <v>276</v>
      </c>
      <c r="E56" s="7"/>
      <c r="F56" s="14">
        <v>675</v>
      </c>
      <c r="G56" s="13">
        <f t="shared" si="0"/>
        <v>0</v>
      </c>
    </row>
    <row r="57" spans="1:7" ht="15.75" thickBot="1" x14ac:dyDescent="0.3">
      <c r="A57" s="19" t="s">
        <v>201</v>
      </c>
      <c r="B57" s="20" t="s">
        <v>277</v>
      </c>
      <c r="C57" s="20" t="s">
        <v>177</v>
      </c>
      <c r="D57" s="21" t="s">
        <v>278</v>
      </c>
      <c r="E57" s="6"/>
      <c r="F57" s="12">
        <v>359</v>
      </c>
      <c r="G57" s="13">
        <f t="shared" si="0"/>
        <v>0</v>
      </c>
    </row>
    <row r="58" spans="1:7" ht="15.75" thickBot="1" x14ac:dyDescent="0.3">
      <c r="A58" s="22" t="s">
        <v>201</v>
      </c>
      <c r="B58" s="23" t="s">
        <v>279</v>
      </c>
      <c r="C58" s="23" t="s">
        <v>177</v>
      </c>
      <c r="D58" s="24" t="s">
        <v>280</v>
      </c>
      <c r="E58" s="7"/>
      <c r="F58" s="14">
        <v>394</v>
      </c>
      <c r="G58" s="13">
        <f t="shared" si="0"/>
        <v>0</v>
      </c>
    </row>
    <row r="59" spans="1:7" ht="15.75" thickBot="1" x14ac:dyDescent="0.3">
      <c r="A59" s="19" t="s">
        <v>201</v>
      </c>
      <c r="B59" s="20" t="s">
        <v>281</v>
      </c>
      <c r="C59" s="20" t="s">
        <v>177</v>
      </c>
      <c r="D59" s="21" t="s">
        <v>282</v>
      </c>
      <c r="E59" s="6"/>
      <c r="F59" s="12">
        <v>452</v>
      </c>
      <c r="G59" s="13">
        <f t="shared" si="0"/>
        <v>0</v>
      </c>
    </row>
    <row r="60" spans="1:7" ht="15.75" thickBot="1" x14ac:dyDescent="0.3">
      <c r="A60" s="22" t="s">
        <v>201</v>
      </c>
      <c r="B60" s="23" t="s">
        <v>283</v>
      </c>
      <c r="C60" s="23" t="s">
        <v>177</v>
      </c>
      <c r="D60" s="24" t="s">
        <v>284</v>
      </c>
      <c r="E60" s="7"/>
      <c r="F60" s="14">
        <v>522</v>
      </c>
      <c r="G60" s="13">
        <f t="shared" si="0"/>
        <v>0</v>
      </c>
    </row>
    <row r="61" spans="1:7" ht="15.75" thickBot="1" x14ac:dyDescent="0.3">
      <c r="A61" s="19" t="s">
        <v>201</v>
      </c>
      <c r="B61" s="20" t="s">
        <v>285</v>
      </c>
      <c r="C61" s="20" t="s">
        <v>177</v>
      </c>
      <c r="D61" s="21" t="s">
        <v>286</v>
      </c>
      <c r="E61" s="6"/>
      <c r="F61" s="12">
        <v>682</v>
      </c>
      <c r="G61" s="13">
        <f t="shared" si="0"/>
        <v>0</v>
      </c>
    </row>
    <row r="62" spans="1:7" ht="15.75" thickBot="1" x14ac:dyDescent="0.3">
      <c r="A62" s="22" t="s">
        <v>201</v>
      </c>
      <c r="B62" s="23" t="s">
        <v>287</v>
      </c>
      <c r="C62" s="23" t="s">
        <v>177</v>
      </c>
      <c r="D62" s="24" t="s">
        <v>288</v>
      </c>
      <c r="E62" s="7"/>
      <c r="F62" s="14">
        <v>960</v>
      </c>
      <c r="G62" s="13">
        <f t="shared" si="0"/>
        <v>0</v>
      </c>
    </row>
    <row r="63" spans="1:7" ht="15.75" thickBot="1" x14ac:dyDescent="0.3">
      <c r="A63" s="19" t="s">
        <v>201</v>
      </c>
      <c r="B63" s="20" t="s">
        <v>289</v>
      </c>
      <c r="C63" s="20" t="s">
        <v>177</v>
      </c>
      <c r="D63" s="21" t="s">
        <v>290</v>
      </c>
      <c r="E63" s="6"/>
      <c r="F63" s="12">
        <v>1636</v>
      </c>
      <c r="G63" s="13">
        <f t="shared" si="0"/>
        <v>0</v>
      </c>
    </row>
    <row r="64" spans="1:7" ht="15.75" thickBot="1" x14ac:dyDescent="0.3">
      <c r="A64" s="22" t="s">
        <v>201</v>
      </c>
      <c r="B64" s="23" t="s">
        <v>291</v>
      </c>
      <c r="C64" s="23" t="s">
        <v>177</v>
      </c>
      <c r="D64" s="24" t="s">
        <v>292</v>
      </c>
      <c r="E64" s="7"/>
      <c r="F64" s="14">
        <v>3251</v>
      </c>
      <c r="G64" s="13">
        <f t="shared" si="0"/>
        <v>0</v>
      </c>
    </row>
    <row r="65" spans="1:7" ht="30.75" thickBot="1" x14ac:dyDescent="0.3">
      <c r="A65" s="19" t="s">
        <v>201</v>
      </c>
      <c r="B65" s="20" t="s">
        <v>293</v>
      </c>
      <c r="C65" s="20" t="s">
        <v>177</v>
      </c>
      <c r="D65" s="21" t="s">
        <v>294</v>
      </c>
      <c r="E65" s="6"/>
      <c r="F65" s="12">
        <v>374</v>
      </c>
      <c r="G65" s="13">
        <f t="shared" si="0"/>
        <v>0</v>
      </c>
    </row>
    <row r="66" spans="1:7" ht="30.75" thickBot="1" x14ac:dyDescent="0.3">
      <c r="A66" s="22" t="s">
        <v>201</v>
      </c>
      <c r="B66" s="23" t="s">
        <v>295</v>
      </c>
      <c r="C66" s="23" t="s">
        <v>177</v>
      </c>
      <c r="D66" s="24" t="s">
        <v>296</v>
      </c>
      <c r="E66" s="7"/>
      <c r="F66" s="14">
        <v>679</v>
      </c>
      <c r="G66" s="13">
        <f t="shared" si="0"/>
        <v>0</v>
      </c>
    </row>
    <row r="67" spans="1:7" ht="15.75" thickBot="1" x14ac:dyDescent="0.3">
      <c r="A67" s="19" t="s">
        <v>201</v>
      </c>
      <c r="B67" s="20" t="s">
        <v>297</v>
      </c>
      <c r="C67" s="20" t="s">
        <v>177</v>
      </c>
      <c r="D67" s="21" t="s">
        <v>298</v>
      </c>
      <c r="E67" s="6"/>
      <c r="F67" s="12">
        <v>1192</v>
      </c>
      <c r="G67" s="13">
        <f t="shared" si="0"/>
        <v>0</v>
      </c>
    </row>
    <row r="68" spans="1:7" ht="15.75" thickBot="1" x14ac:dyDescent="0.3">
      <c r="A68" s="22" t="s">
        <v>201</v>
      </c>
      <c r="B68" s="23" t="s">
        <v>299</v>
      </c>
      <c r="C68" s="23" t="s">
        <v>177</v>
      </c>
      <c r="D68" s="24" t="s">
        <v>300</v>
      </c>
      <c r="E68" s="7"/>
      <c r="F68" s="14">
        <v>2218</v>
      </c>
      <c r="G68" s="13">
        <f t="shared" si="0"/>
        <v>0</v>
      </c>
    </row>
    <row r="69" spans="1:7" ht="30.75" thickBot="1" x14ac:dyDescent="0.3">
      <c r="A69" s="19" t="s">
        <v>201</v>
      </c>
      <c r="B69" s="20" t="s">
        <v>301</v>
      </c>
      <c r="C69" s="20" t="s">
        <v>177</v>
      </c>
      <c r="D69" s="21" t="s">
        <v>302</v>
      </c>
      <c r="E69" s="6"/>
      <c r="F69" s="12">
        <v>340</v>
      </c>
      <c r="G69" s="13">
        <f t="shared" si="0"/>
        <v>0</v>
      </c>
    </row>
    <row r="70" spans="1:7" ht="30.75" thickBot="1" x14ac:dyDescent="0.3">
      <c r="A70" s="22" t="s">
        <v>201</v>
      </c>
      <c r="B70" s="23" t="s">
        <v>303</v>
      </c>
      <c r="C70" s="23" t="s">
        <v>177</v>
      </c>
      <c r="D70" s="24" t="s">
        <v>304</v>
      </c>
      <c r="E70" s="7"/>
      <c r="F70" s="14">
        <v>688</v>
      </c>
      <c r="G70" s="13">
        <f t="shared" ref="G70:G96" si="1">E70*F70</f>
        <v>0</v>
      </c>
    </row>
    <row r="71" spans="1:7" ht="30.75" thickBot="1" x14ac:dyDescent="0.3">
      <c r="A71" s="19" t="s">
        <v>201</v>
      </c>
      <c r="B71" s="20" t="s">
        <v>305</v>
      </c>
      <c r="C71" s="20" t="s">
        <v>177</v>
      </c>
      <c r="D71" s="21" t="s">
        <v>306</v>
      </c>
      <c r="E71" s="6"/>
      <c r="F71" s="12">
        <v>1358</v>
      </c>
      <c r="G71" s="13">
        <f t="shared" si="1"/>
        <v>0</v>
      </c>
    </row>
    <row r="72" spans="1:7" ht="15.75" thickBot="1" x14ac:dyDescent="0.3">
      <c r="A72" s="22" t="s">
        <v>201</v>
      </c>
      <c r="B72" s="23" t="s">
        <v>307</v>
      </c>
      <c r="C72" s="23" t="s">
        <v>177</v>
      </c>
      <c r="D72" s="24" t="s">
        <v>308</v>
      </c>
      <c r="E72" s="7"/>
      <c r="F72" s="14">
        <v>464</v>
      </c>
      <c r="G72" s="13">
        <f t="shared" si="1"/>
        <v>0</v>
      </c>
    </row>
    <row r="73" spans="1:7" ht="15.75" thickBot="1" x14ac:dyDescent="0.3">
      <c r="A73" s="19" t="s">
        <v>201</v>
      </c>
      <c r="B73" s="20" t="s">
        <v>309</v>
      </c>
      <c r="C73" s="20" t="s">
        <v>177</v>
      </c>
      <c r="D73" s="21" t="s">
        <v>310</v>
      </c>
      <c r="E73" s="6"/>
      <c r="F73" s="12">
        <v>876</v>
      </c>
      <c r="G73" s="13">
        <f t="shared" si="1"/>
        <v>0</v>
      </c>
    </row>
    <row r="74" spans="1:7" ht="15.75" thickBot="1" x14ac:dyDescent="0.3">
      <c r="A74" s="22" t="s">
        <v>201</v>
      </c>
      <c r="B74" s="23" t="s">
        <v>311</v>
      </c>
      <c r="C74" s="23" t="s">
        <v>177</v>
      </c>
      <c r="D74" s="24" t="s">
        <v>312</v>
      </c>
      <c r="E74" s="7"/>
      <c r="F74" s="14">
        <v>1659</v>
      </c>
      <c r="G74" s="13">
        <f t="shared" si="1"/>
        <v>0</v>
      </c>
    </row>
    <row r="75" spans="1:7" ht="15.75" thickBot="1" x14ac:dyDescent="0.3">
      <c r="A75" s="19" t="s">
        <v>313</v>
      </c>
      <c r="B75" s="20" t="s">
        <v>314</v>
      </c>
      <c r="C75" s="20" t="s">
        <v>177</v>
      </c>
      <c r="D75" s="21" t="s">
        <v>315</v>
      </c>
      <c r="E75" s="6"/>
      <c r="F75" s="12">
        <v>47</v>
      </c>
      <c r="G75" s="13">
        <f t="shared" si="1"/>
        <v>0</v>
      </c>
    </row>
    <row r="76" spans="1:7" ht="30.75" thickBot="1" x14ac:dyDescent="0.3">
      <c r="A76" s="22" t="s">
        <v>313</v>
      </c>
      <c r="B76" s="23" t="s">
        <v>316</v>
      </c>
      <c r="C76" s="23" t="s">
        <v>177</v>
      </c>
      <c r="D76" s="24" t="s">
        <v>317</v>
      </c>
      <c r="E76" s="7"/>
      <c r="F76" s="14">
        <v>24</v>
      </c>
      <c r="G76" s="13">
        <f t="shared" si="1"/>
        <v>0</v>
      </c>
    </row>
    <row r="77" spans="1:7" ht="15.75" thickBot="1" x14ac:dyDescent="0.3">
      <c r="A77" s="19" t="s">
        <v>313</v>
      </c>
      <c r="B77" s="20" t="s">
        <v>318</v>
      </c>
      <c r="C77" s="20" t="s">
        <v>177</v>
      </c>
      <c r="D77" s="21" t="s">
        <v>319</v>
      </c>
      <c r="E77" s="6"/>
      <c r="F77" s="12">
        <v>7626</v>
      </c>
      <c r="G77" s="13">
        <f t="shared" si="1"/>
        <v>0</v>
      </c>
    </row>
    <row r="78" spans="1:7" ht="15.75" thickBot="1" x14ac:dyDescent="0.3">
      <c r="A78" s="22" t="s">
        <v>313</v>
      </c>
      <c r="B78" s="23" t="s">
        <v>320</v>
      </c>
      <c r="C78" s="23" t="s">
        <v>177</v>
      </c>
      <c r="D78" s="24" t="s">
        <v>321</v>
      </c>
      <c r="E78" s="7"/>
      <c r="F78" s="14">
        <v>13523</v>
      </c>
      <c r="G78" s="13">
        <f t="shared" si="1"/>
        <v>0</v>
      </c>
    </row>
    <row r="79" spans="1:7" ht="15.75" thickBot="1" x14ac:dyDescent="0.3">
      <c r="A79" s="19" t="s">
        <v>201</v>
      </c>
      <c r="B79" s="20" t="s">
        <v>322</v>
      </c>
      <c r="C79" s="20" t="s">
        <v>177</v>
      </c>
      <c r="D79" s="21" t="s">
        <v>323</v>
      </c>
      <c r="E79" s="6"/>
      <c r="F79" s="12">
        <v>588</v>
      </c>
      <c r="G79" s="13">
        <f t="shared" si="1"/>
        <v>0</v>
      </c>
    </row>
    <row r="80" spans="1:7" ht="15.75" thickBot="1" x14ac:dyDescent="0.3">
      <c r="A80" s="22" t="s">
        <v>201</v>
      </c>
      <c r="B80" s="23" t="s">
        <v>324</v>
      </c>
      <c r="C80" s="23" t="s">
        <v>177</v>
      </c>
      <c r="D80" s="24" t="s">
        <v>325</v>
      </c>
      <c r="E80" s="7"/>
      <c r="F80" s="14">
        <v>842</v>
      </c>
      <c r="G80" s="13">
        <f t="shared" si="1"/>
        <v>0</v>
      </c>
    </row>
    <row r="81" spans="1:7" ht="15.75" thickBot="1" x14ac:dyDescent="0.3">
      <c r="A81" s="19" t="s">
        <v>201</v>
      </c>
      <c r="B81" s="20" t="s">
        <v>326</v>
      </c>
      <c r="C81" s="20" t="s">
        <v>177</v>
      </c>
      <c r="D81" s="21" t="s">
        <v>327</v>
      </c>
      <c r="E81" s="6"/>
      <c r="F81" s="12">
        <v>1251</v>
      </c>
      <c r="G81" s="13">
        <f t="shared" si="1"/>
        <v>0</v>
      </c>
    </row>
    <row r="82" spans="1:7" ht="15.75" thickBot="1" x14ac:dyDescent="0.3">
      <c r="A82" s="22" t="s">
        <v>201</v>
      </c>
      <c r="B82" s="23" t="s">
        <v>328</v>
      </c>
      <c r="C82" s="23" t="s">
        <v>177</v>
      </c>
      <c r="D82" s="24" t="s">
        <v>329</v>
      </c>
      <c r="E82" s="7"/>
      <c r="F82" s="14">
        <v>1358</v>
      </c>
      <c r="G82" s="13">
        <f t="shared" si="1"/>
        <v>0</v>
      </c>
    </row>
    <row r="83" spans="1:7" ht="15.75" thickBot="1" x14ac:dyDescent="0.3">
      <c r="A83" s="19" t="s">
        <v>201</v>
      </c>
      <c r="B83" s="20" t="s">
        <v>330</v>
      </c>
      <c r="C83" s="20" t="s">
        <v>177</v>
      </c>
      <c r="D83" s="21" t="s">
        <v>331</v>
      </c>
      <c r="E83" s="6"/>
      <c r="F83" s="12">
        <v>2204</v>
      </c>
      <c r="G83" s="13">
        <f t="shared" si="1"/>
        <v>0</v>
      </c>
    </row>
    <row r="84" spans="1:7" ht="15.75" thickBot="1" x14ac:dyDescent="0.3">
      <c r="A84" s="22" t="s">
        <v>201</v>
      </c>
      <c r="B84" s="23" t="s">
        <v>332</v>
      </c>
      <c r="C84" s="23" t="s">
        <v>177</v>
      </c>
      <c r="D84" s="24" t="s">
        <v>333</v>
      </c>
      <c r="E84" s="7"/>
      <c r="F84" s="14">
        <v>267</v>
      </c>
      <c r="G84" s="13">
        <f t="shared" si="1"/>
        <v>0</v>
      </c>
    </row>
    <row r="85" spans="1:7" ht="15.75" thickBot="1" x14ac:dyDescent="0.3">
      <c r="A85" s="19" t="s">
        <v>201</v>
      </c>
      <c r="B85" s="20" t="s">
        <v>334</v>
      </c>
      <c r="C85" s="20" t="s">
        <v>177</v>
      </c>
      <c r="D85" s="21" t="s">
        <v>335</v>
      </c>
      <c r="E85" s="6"/>
      <c r="F85" s="12">
        <v>362</v>
      </c>
      <c r="G85" s="13">
        <f t="shared" si="1"/>
        <v>0</v>
      </c>
    </row>
    <row r="86" spans="1:7" ht="15.75" thickBot="1" x14ac:dyDescent="0.3">
      <c r="A86" s="22" t="s">
        <v>201</v>
      </c>
      <c r="B86" s="23" t="s">
        <v>336</v>
      </c>
      <c r="C86" s="23" t="s">
        <v>177</v>
      </c>
      <c r="D86" s="24" t="s">
        <v>337</v>
      </c>
      <c r="E86" s="7"/>
      <c r="F86" s="14">
        <v>396</v>
      </c>
      <c r="G86" s="13">
        <f t="shared" si="1"/>
        <v>0</v>
      </c>
    </row>
    <row r="87" spans="1:7" ht="15.75" thickBot="1" x14ac:dyDescent="0.3">
      <c r="A87" s="19" t="s">
        <v>201</v>
      </c>
      <c r="B87" s="20" t="s">
        <v>338</v>
      </c>
      <c r="C87" s="20" t="s">
        <v>177</v>
      </c>
      <c r="D87" s="21" t="s">
        <v>339</v>
      </c>
      <c r="E87" s="6"/>
      <c r="F87" s="12">
        <v>523</v>
      </c>
      <c r="G87" s="13">
        <f t="shared" si="1"/>
        <v>0</v>
      </c>
    </row>
    <row r="88" spans="1:7" ht="15.75" thickBot="1" x14ac:dyDescent="0.3">
      <c r="A88" s="22" t="s">
        <v>201</v>
      </c>
      <c r="B88" s="23" t="s">
        <v>340</v>
      </c>
      <c r="C88" s="23" t="s">
        <v>177</v>
      </c>
      <c r="D88" s="24" t="s">
        <v>341</v>
      </c>
      <c r="E88" s="7"/>
      <c r="F88" s="14">
        <v>187</v>
      </c>
      <c r="G88" s="13">
        <f t="shared" si="1"/>
        <v>0</v>
      </c>
    </row>
    <row r="89" spans="1:7" ht="30.75" thickBot="1" x14ac:dyDescent="0.3">
      <c r="A89" s="19" t="s">
        <v>201</v>
      </c>
      <c r="B89" s="20" t="s">
        <v>342</v>
      </c>
      <c r="C89" s="20" t="s">
        <v>177</v>
      </c>
      <c r="D89" s="21" t="s">
        <v>343</v>
      </c>
      <c r="E89" s="6"/>
      <c r="F89" s="12">
        <v>362</v>
      </c>
      <c r="G89" s="13">
        <f t="shared" si="1"/>
        <v>0</v>
      </c>
    </row>
    <row r="90" spans="1:7" ht="15.75" thickBot="1" x14ac:dyDescent="0.3">
      <c r="A90" s="22" t="s">
        <v>201</v>
      </c>
      <c r="B90" s="23" t="s">
        <v>344</v>
      </c>
      <c r="C90" s="23" t="s">
        <v>177</v>
      </c>
      <c r="D90" s="24" t="s">
        <v>345</v>
      </c>
      <c r="E90" s="7"/>
      <c r="F90" s="14">
        <v>588</v>
      </c>
      <c r="G90" s="13">
        <f t="shared" si="1"/>
        <v>0</v>
      </c>
    </row>
    <row r="91" spans="1:7" ht="15.75" thickBot="1" x14ac:dyDescent="0.3">
      <c r="A91" s="19" t="s">
        <v>201</v>
      </c>
      <c r="B91" s="20" t="s">
        <v>346</v>
      </c>
      <c r="C91" s="20" t="s">
        <v>177</v>
      </c>
      <c r="D91" s="21" t="s">
        <v>347</v>
      </c>
      <c r="E91" s="6"/>
      <c r="F91" s="12">
        <v>843</v>
      </c>
      <c r="G91" s="13">
        <f t="shared" si="1"/>
        <v>0</v>
      </c>
    </row>
    <row r="92" spans="1:7" ht="30.75" thickBot="1" x14ac:dyDescent="0.3">
      <c r="A92" s="22" t="s">
        <v>201</v>
      </c>
      <c r="B92" s="23" t="s">
        <v>348</v>
      </c>
      <c r="C92" s="23" t="s">
        <v>177</v>
      </c>
      <c r="D92" s="24" t="s">
        <v>349</v>
      </c>
      <c r="E92" s="7"/>
      <c r="F92" s="14">
        <v>858</v>
      </c>
      <c r="G92" s="13">
        <f t="shared" si="1"/>
        <v>0</v>
      </c>
    </row>
    <row r="93" spans="1:7" ht="30.75" thickBot="1" x14ac:dyDescent="0.3">
      <c r="A93" s="19" t="s">
        <v>201</v>
      </c>
      <c r="B93" s="20" t="s">
        <v>350</v>
      </c>
      <c r="C93" s="20" t="s">
        <v>177</v>
      </c>
      <c r="D93" s="21" t="s">
        <v>351</v>
      </c>
      <c r="E93" s="6"/>
      <c r="F93" s="12">
        <v>856</v>
      </c>
      <c r="G93" s="13">
        <f t="shared" si="1"/>
        <v>0</v>
      </c>
    </row>
    <row r="94" spans="1:7" ht="15.75" thickBot="1" x14ac:dyDescent="0.3">
      <c r="A94" s="22" t="s">
        <v>201</v>
      </c>
      <c r="B94" s="23" t="s">
        <v>352</v>
      </c>
      <c r="C94" s="23" t="s">
        <v>177</v>
      </c>
      <c r="D94" s="24" t="s">
        <v>353</v>
      </c>
      <c r="E94" s="7"/>
      <c r="F94" s="14">
        <v>52</v>
      </c>
      <c r="G94" s="13">
        <f t="shared" si="1"/>
        <v>0</v>
      </c>
    </row>
    <row r="95" spans="1:7" ht="15.75" thickBot="1" x14ac:dyDescent="0.3">
      <c r="A95" s="19" t="s">
        <v>242</v>
      </c>
      <c r="B95" s="20" t="s">
        <v>354</v>
      </c>
      <c r="C95" s="20" t="s">
        <v>177</v>
      </c>
      <c r="D95" s="21" t="s">
        <v>355</v>
      </c>
      <c r="E95" s="6"/>
      <c r="F95" s="12">
        <v>78</v>
      </c>
      <c r="G95" s="13">
        <f t="shared" si="1"/>
        <v>0</v>
      </c>
    </row>
    <row r="96" spans="1:7" ht="15.75" thickBot="1" x14ac:dyDescent="0.3">
      <c r="A96" s="25" t="s">
        <v>242</v>
      </c>
      <c r="B96" s="26" t="s">
        <v>356</v>
      </c>
      <c r="C96" s="26" t="s">
        <v>177</v>
      </c>
      <c r="D96" s="27" t="s">
        <v>357</v>
      </c>
      <c r="E96" s="8"/>
      <c r="F96" s="15">
        <v>31</v>
      </c>
      <c r="G96" s="16">
        <f t="shared" si="1"/>
        <v>0</v>
      </c>
    </row>
    <row r="97" spans="1:7" ht="15.75" thickBot="1" x14ac:dyDescent="0.3">
      <c r="F97" s="10" t="s">
        <v>359</v>
      </c>
      <c r="G97" s="17">
        <f>SUM(G5:G96)</f>
        <v>0</v>
      </c>
    </row>
    <row r="98" spans="1:7" x14ac:dyDescent="0.25">
      <c r="A98" s="270" t="s">
        <v>358</v>
      </c>
      <c r="B98" s="270"/>
      <c r="C98" s="270"/>
      <c r="D98" s="270"/>
      <c r="E98" s="270"/>
      <c r="F98" s="270"/>
    </row>
    <row r="103" spans="1:7" ht="15.75" thickBot="1" x14ac:dyDescent="0.3"/>
    <row r="104" spans="1:7" ht="15.75" thickBot="1" x14ac:dyDescent="0.3">
      <c r="F104" s="9"/>
    </row>
  </sheetData>
  <sheetProtection algorithmName="SHA-512" hashValue="6UhNNSmbptow9pLH6W5OtPs46DUFSdryzF/KdPyqwJyppwD7RTOJLwzZDyeNzXxGixW6D9Rp6Thq31AZmqMUHw==" saltValue="EtKa8kzsm9cZWTt6TrRTEg==" spinCount="100000" sheet="1" objects="1" scenarios="1"/>
  <mergeCells count="2">
    <mergeCell ref="A2:F2"/>
    <mergeCell ref="A98:F9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1</vt:i4>
      </vt:variant>
    </vt:vector>
  </HeadingPairs>
  <TitlesOfParts>
    <vt:vector size="3" baseType="lpstr">
      <vt:lpstr>Rack Bi-Processore Base</vt:lpstr>
      <vt:lpstr>Opzioni Libere</vt:lpstr>
      <vt:lpstr>'Rack Bi-Processore Base'!Area_stampa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GALAND</dc:creator>
  <cp:lastModifiedBy>Ronci Francesco ITW</cp:lastModifiedBy>
  <cp:lastPrinted>2017-10-24T08:51:16Z</cp:lastPrinted>
  <dcterms:created xsi:type="dcterms:W3CDTF">2013-03-20T10:41:31Z</dcterms:created>
  <dcterms:modified xsi:type="dcterms:W3CDTF">2022-04-08T08:16:40Z</dcterms:modified>
</cp:coreProperties>
</file>